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60" i="1" l="1"/>
  <c r="D22" i="1" l="1"/>
  <c r="E22" i="1"/>
  <c r="F22" i="1"/>
  <c r="G22" i="1"/>
  <c r="H22" i="1"/>
  <c r="I24" i="1"/>
  <c r="I22" i="1" s="1"/>
  <c r="J24" i="1"/>
  <c r="J22" i="1" s="1"/>
  <c r="I25" i="1"/>
  <c r="J25" i="1"/>
  <c r="I26" i="1"/>
  <c r="J26" i="1"/>
  <c r="D27" i="1"/>
  <c r="D21" i="1" s="1"/>
  <c r="E27" i="1"/>
  <c r="F27" i="1"/>
  <c r="G27" i="1"/>
  <c r="H27" i="1"/>
  <c r="I29" i="1"/>
  <c r="I27" i="1"/>
  <c r="J29" i="1"/>
  <c r="J27" i="1" s="1"/>
  <c r="I30" i="1"/>
  <c r="J30" i="1"/>
  <c r="D31" i="1"/>
  <c r="E31" i="1"/>
  <c r="F31" i="1"/>
  <c r="F21" i="1" s="1"/>
  <c r="G31" i="1"/>
  <c r="G21" i="1" s="1"/>
  <c r="H31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E40" i="1"/>
  <c r="F40" i="1"/>
  <c r="G40" i="1"/>
  <c r="H40" i="1"/>
  <c r="I42" i="1"/>
  <c r="I40" i="1" s="1"/>
  <c r="J42" i="1"/>
  <c r="I43" i="1"/>
  <c r="J43" i="1"/>
  <c r="I44" i="1"/>
  <c r="J44" i="1"/>
  <c r="J40" i="1" s="1"/>
  <c r="I45" i="1"/>
  <c r="J45" i="1"/>
  <c r="D55" i="1"/>
  <c r="E55" i="1"/>
  <c r="F55" i="1"/>
  <c r="G55" i="1"/>
  <c r="H55" i="1"/>
  <c r="I57" i="1"/>
  <c r="I55" i="1" s="1"/>
  <c r="J57" i="1"/>
  <c r="I58" i="1"/>
  <c r="J58" i="1"/>
  <c r="I59" i="1"/>
  <c r="J59" i="1"/>
  <c r="D60" i="1"/>
  <c r="E60" i="1"/>
  <c r="F60" i="1"/>
  <c r="G60" i="1"/>
  <c r="H60" i="1"/>
  <c r="I62" i="1"/>
  <c r="J62" i="1"/>
  <c r="I63" i="1"/>
  <c r="J63" i="1"/>
  <c r="I64" i="1"/>
  <c r="J64" i="1" s="1"/>
  <c r="I65" i="1"/>
  <c r="J65" i="1"/>
  <c r="I66" i="1"/>
  <c r="J66" i="1" s="1"/>
  <c r="I67" i="1"/>
  <c r="J67" i="1" s="1"/>
  <c r="D68" i="1"/>
  <c r="E68" i="1"/>
  <c r="F68" i="1"/>
  <c r="G68" i="1"/>
  <c r="H68" i="1"/>
  <c r="I70" i="1"/>
  <c r="J70" i="1"/>
  <c r="J68" i="1" s="1"/>
  <c r="I71" i="1"/>
  <c r="J71" i="1"/>
  <c r="D72" i="1"/>
  <c r="E72" i="1"/>
  <c r="F72" i="1"/>
  <c r="G72" i="1"/>
  <c r="H72" i="1"/>
  <c r="I74" i="1"/>
  <c r="I72" i="1" s="1"/>
  <c r="J74" i="1"/>
  <c r="I75" i="1"/>
  <c r="J75" i="1"/>
  <c r="D83" i="1"/>
  <c r="E83" i="1"/>
  <c r="F83" i="1"/>
  <c r="G83" i="1"/>
  <c r="H83" i="1"/>
  <c r="I85" i="1"/>
  <c r="J85" i="1"/>
  <c r="I86" i="1"/>
  <c r="J86" i="1"/>
  <c r="J83" i="1" s="1"/>
  <c r="D87" i="1"/>
  <c r="E87" i="1"/>
  <c r="F87" i="1"/>
  <c r="G87" i="1"/>
  <c r="H87" i="1"/>
  <c r="I89" i="1"/>
  <c r="J89" i="1"/>
  <c r="I90" i="1"/>
  <c r="J90" i="1"/>
  <c r="J87" i="1" s="1"/>
  <c r="I91" i="1"/>
  <c r="J91" i="1"/>
  <c r="D92" i="1"/>
  <c r="E92" i="1"/>
  <c r="F92" i="1"/>
  <c r="G92" i="1"/>
  <c r="H92" i="1"/>
  <c r="I94" i="1"/>
  <c r="I92" i="1" s="1"/>
  <c r="I95" i="1"/>
  <c r="J95" i="1"/>
  <c r="I96" i="1"/>
  <c r="J96" i="1"/>
  <c r="I97" i="1"/>
  <c r="J97" i="1"/>
  <c r="D98" i="1"/>
  <c r="E98" i="1"/>
  <c r="F98" i="1"/>
  <c r="G98" i="1"/>
  <c r="H98" i="1"/>
  <c r="I100" i="1"/>
  <c r="J100" i="1"/>
  <c r="J98" i="1" s="1"/>
  <c r="I101" i="1"/>
  <c r="J101" i="1"/>
  <c r="I102" i="1"/>
  <c r="J102" i="1"/>
  <c r="J103" i="1"/>
  <c r="D116" i="1"/>
  <c r="E116" i="1"/>
  <c r="F116" i="1"/>
  <c r="G116" i="1"/>
  <c r="H116" i="1"/>
  <c r="I118" i="1"/>
  <c r="I116" i="1" s="1"/>
  <c r="J118" i="1"/>
  <c r="I119" i="1"/>
  <c r="J119" i="1"/>
  <c r="I120" i="1"/>
  <c r="J120" i="1"/>
  <c r="I121" i="1"/>
  <c r="J121" i="1"/>
  <c r="I122" i="1"/>
  <c r="J122" i="1"/>
  <c r="D123" i="1"/>
  <c r="E123" i="1"/>
  <c r="F123" i="1"/>
  <c r="G123" i="1"/>
  <c r="H123" i="1"/>
  <c r="I125" i="1"/>
  <c r="J125" i="1"/>
  <c r="I126" i="1"/>
  <c r="J126" i="1"/>
  <c r="I127" i="1"/>
  <c r="J127" i="1"/>
  <c r="E128" i="1"/>
  <c r="F128" i="1"/>
  <c r="G128" i="1"/>
  <c r="H128" i="1"/>
  <c r="J128" i="1"/>
  <c r="I129" i="1"/>
  <c r="I130" i="1"/>
  <c r="I128" i="1" s="1"/>
  <c r="E131" i="1"/>
  <c r="F131" i="1"/>
  <c r="G131" i="1"/>
  <c r="G114" i="1" s="1"/>
  <c r="H131" i="1"/>
  <c r="J131" i="1"/>
  <c r="I133" i="1"/>
  <c r="I134" i="1"/>
  <c r="I131" i="1" s="1"/>
  <c r="D135" i="1"/>
  <c r="E135" i="1"/>
  <c r="F135" i="1"/>
  <c r="I137" i="1"/>
  <c r="I135" i="1" s="1"/>
  <c r="J137" i="1"/>
  <c r="I138" i="1"/>
  <c r="J138" i="1"/>
  <c r="J135" i="1" s="1"/>
  <c r="D146" i="1"/>
  <c r="E146" i="1"/>
  <c r="F146" i="1"/>
  <c r="G146" i="1"/>
  <c r="H146" i="1"/>
  <c r="I148" i="1"/>
  <c r="J148" i="1"/>
  <c r="I149" i="1"/>
  <c r="I146" i="1" s="1"/>
  <c r="J149" i="1"/>
  <c r="J146" i="1" s="1"/>
  <c r="D158" i="1"/>
  <c r="E103" i="1" s="1"/>
  <c r="E158" i="1"/>
  <c r="F103" i="1" s="1"/>
  <c r="F158" i="1"/>
  <c r="G103" i="1" s="1"/>
  <c r="G158" i="1"/>
  <c r="H103" i="1" s="1"/>
  <c r="H158" i="1"/>
  <c r="D53" i="1" l="1"/>
  <c r="D105" i="1" s="1"/>
  <c r="I123" i="1"/>
  <c r="J116" i="1"/>
  <c r="I83" i="1"/>
  <c r="I31" i="1"/>
  <c r="F53" i="1"/>
  <c r="F105" i="1" s="1"/>
  <c r="J72" i="1"/>
  <c r="E53" i="1"/>
  <c r="H114" i="1"/>
  <c r="H21" i="1"/>
  <c r="J94" i="1"/>
  <c r="J92" i="1" s="1"/>
  <c r="E21" i="1"/>
  <c r="E105" i="1" s="1"/>
  <c r="E114" i="1"/>
  <c r="I87" i="1"/>
  <c r="F114" i="1"/>
  <c r="J60" i="1"/>
  <c r="I60" i="1"/>
  <c r="I98" i="1"/>
  <c r="J55" i="1"/>
  <c r="I68" i="1"/>
  <c r="I53" i="1" s="1"/>
  <c r="G53" i="1"/>
  <c r="D114" i="1"/>
  <c r="H53" i="1"/>
  <c r="J123" i="1"/>
  <c r="J31" i="1"/>
  <c r="I114" i="1"/>
  <c r="I21" i="1"/>
  <c r="H105" i="1"/>
  <c r="J21" i="1"/>
  <c r="G105" i="1"/>
  <c r="I103" i="1"/>
  <c r="J53" i="1"/>
  <c r="J114" i="1" l="1"/>
  <c r="I105" i="1"/>
</calcChain>
</file>

<file path=xl/sharedStrings.xml><?xml version="1.0" encoding="utf-8"?>
<sst xmlns="http://schemas.openxmlformats.org/spreadsheetml/2006/main" count="518" uniqueCount="290">
  <si>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</si>
  <si>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</si>
  <si>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</si>
  <si>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</si>
  <si>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</si>
  <si>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</si>
  <si>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</si>
  <si>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</si>
  <si>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</si>
  <si>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</si>
  <si>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</si>
  <si>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</si>
  <si>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</si>
  <si>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</si>
  <si>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</si>
  <si>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</si>
  <si>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</si>
  <si>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</si>
  <si>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</si>
  <si>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</si>
  <si>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</si>
  <si>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</si>
  <si>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</si>
  <si>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</si>
  <si>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</si>
  <si>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</si>
  <si>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</si>
  <si>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</si>
  <si>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</si>
  <si>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</si>
  <si>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</si>
  <si>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</si>
  <si>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</si>
  <si>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</si>
  <si>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</si>
  <si>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</si>
  <si>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</si>
  <si>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</si>
  <si>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</si>
  <si>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</si>
  <si>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</si>
  <si>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</si>
  <si>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</si>
  <si>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</si>
  <si>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</si>
  <si>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 xml:space="preserve">                           из них:</t>
  </si>
  <si>
    <t>от аренды активов</t>
  </si>
  <si>
    <t>101</t>
  </si>
  <si>
    <t xml:space="preserve">    Доходы от оказания платных услуг (работ)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</si>
  <si>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</si>
  <si>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</si>
  <si>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</si>
  <si>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</si>
  <si>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</si>
  <si>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</si>
  <si>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</si>
  <si>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</si>
  <si>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</si>
  <si>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</si>
  <si>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</si>
  <si>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</si>
  <si>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</si>
  <si>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</si>
  <si>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</si>
  <si>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</si>
  <si>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</si>
  <si>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</si>
  <si>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</si>
  <si>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>096</t>
  </si>
  <si>
    <t xml:space="preserve">   Прочие доходы</t>
  </si>
  <si>
    <t>100</t>
  </si>
  <si>
    <t>180</t>
  </si>
  <si>
    <t>102</t>
  </si>
  <si>
    <t>103</t>
  </si>
  <si>
    <t>104</t>
  </si>
  <si>
    <t>2. Расходы учреждения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</si>
  <si>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</si>
  <si>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</si>
  <si>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</si>
  <si>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</si>
  <si>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</si>
  <si>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</si>
  <si>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</si>
  <si>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</si>
  <si>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</si>
  <si>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 xml:space="preserve">прочие выплаты 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</si>
  <si>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</si>
  <si>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</si>
  <si>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</si>
  <si>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</si>
  <si>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</si>
  <si>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</si>
  <si>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</si>
  <si>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</si>
  <si>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</si>
  <si>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</si>
  <si>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</si>
  <si>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</si>
  <si>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</si>
  <si>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</si>
  <si>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</si>
  <si>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</si>
  <si>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</si>
  <si>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</si>
  <si>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</si>
  <si>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</si>
  <si>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</si>
  <si>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</si>
  <si>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</si>
  <si>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</si>
  <si>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</si>
  <si>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</si>
  <si>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 xml:space="preserve">   Обслуживание долговых обязательств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</si>
  <si>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</si>
  <si>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</si>
  <si>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</si>
  <si>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</si>
  <si>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</si>
  <si>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</si>
  <si>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</si>
  <si>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</si>
  <si>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 xml:space="preserve">   Безвозмездные перечисления организациям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</si>
  <si>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</si>
  <si>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</si>
  <si>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</si>
  <si>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</si>
  <si>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</si>
  <si>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 xml:space="preserve">   Безвозмездные перечисления бюджетам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</si>
  <si>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</si>
  <si>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</si>
  <si>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</si>
  <si>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</si>
  <si>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</si>
  <si>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</si>
  <si>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 xml:space="preserve">   Социальное обеспечение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</si>
  <si>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</si>
  <si>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</si>
  <si>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</si>
  <si>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</si>
  <si>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</si>
  <si>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</si>
  <si>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 xml:space="preserve">   Прочие расходы</t>
  </si>
  <si>
    <t>290</t>
  </si>
  <si>
    <t xml:space="preserve">Расходы по приобретению нефинансовых активов </t>
  </si>
  <si>
    <t>300</t>
  </si>
  <si>
    <t xml:space="preserve">основных средств 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</si>
  <si>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</si>
  <si>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</si>
  <si>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</si>
  <si>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</si>
  <si>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</si>
  <si>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</si>
  <si>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</si>
  <si>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</si>
  <si>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</si>
  <si>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 xml:space="preserve">Расходы по приобретению финансовых активов 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</si>
  <si>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</si>
  <si>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</si>
  <si>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</si>
  <si>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</si>
  <si>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</si>
  <si>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</si>
  <si>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</si>
  <si>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</si>
  <si>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</si>
  <si>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</si>
  <si>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</si>
  <si>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</si>
  <si>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</si>
  <si>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(стр.520+стр.620+стр.700+стр.820+стр.830)</t>
    </r>
  </si>
  <si>
    <t xml:space="preserve">      в том числе:</t>
  </si>
  <si>
    <t xml:space="preserve">Внутренние источники </t>
  </si>
  <si>
    <t xml:space="preserve">                            из них:</t>
  </si>
  <si>
    <t>521</t>
  </si>
  <si>
    <t>поступления от погашения займов (ссуд)</t>
  </si>
  <si>
    <t xml:space="preserve">выплаты по предоставлению займов (ссуд) 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</si>
  <si>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</si>
  <si>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</si>
  <si>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</si>
  <si>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</si>
  <si>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</si>
  <si>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</si>
  <si>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</si>
  <si>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</si>
  <si>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</si>
  <si>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</si>
  <si>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</si>
  <si>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</si>
  <si>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</si>
  <si>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</si>
  <si>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</si>
  <si>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</si>
  <si>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</si>
  <si>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</si>
  <si>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</si>
  <si>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</si>
  <si>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</si>
  <si>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Изменение остатков по внутренним расчетам 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</si>
  <si>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</si>
  <si>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</si>
  <si>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</si>
  <si>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</si>
  <si>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</si>
  <si>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 xml:space="preserve">Изменение остатков расчетов по внутренним привлечениям средств 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</si>
  <si>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</si>
  <si>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</si>
  <si>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</si>
  <si>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</si>
  <si>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</si>
  <si>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</si>
  <si>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</si>
  <si>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</si>
  <si>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</si>
  <si>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</si>
  <si>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</si>
  <si>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 xml:space="preserve">увеличение остатков средств учреждения 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</si>
  <si>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</si>
  <si>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</si>
  <si>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</si>
  <si>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</si>
  <si>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</si>
  <si>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</si>
  <si>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</si>
  <si>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</si>
  <si>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</si>
  <si>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</si>
  <si>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</si>
  <si>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</si>
  <si>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</si>
  <si>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</si>
  <si>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</si>
  <si>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</si>
  <si>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</si>
  <si>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</si>
  <si>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</si>
  <si>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</si>
  <si>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</si>
  <si>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</si>
  <si>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</si>
  <si>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</si>
  <si>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</si>
  <si>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</si>
  <si>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</si>
  <si>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</si>
  <si>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</si>
  <si>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</si>
  <si>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</si>
  <si>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</si>
  <si>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</si>
  <si>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</si>
  <si>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</si>
  <si>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</si>
  <si>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</si>
  <si>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</si>
  <si>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</si>
  <si>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</si>
  <si>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</si>
  <si>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</si>
  <si>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</si>
  <si>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</si>
  <si>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</si>
  <si>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</si>
  <si>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</si>
  <si>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</si>
  <si>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</si>
  <si>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</si>
  <si>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</si>
  <si>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</si>
  <si>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</si>
  <si>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</si>
  <si>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r>
      <t>Возвраты расходов и выплат обеспечений прошлых лет</t>
    </r>
    <r>
      <rPr>
        <sz val="8"/>
        <rFont val="Arial Cyr"/>
        <charset val="204"/>
      </rPr>
      <t xml:space="preserve"> (стр. 300 (гр.5-9) = стр.900 (гр.4-8))</t>
    </r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</si>
  <si>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</si>
  <si>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</si>
  <si>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</si>
  <si>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</si>
  <si>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</si>
  <si>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</si>
  <si>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45782170</t>
  </si>
  <si>
    <t>МАОУ "Заводопетровская СОШ"</t>
  </si>
  <si>
    <t>Т.Ю. Бородина</t>
  </si>
  <si>
    <t>В.А. Просвиркина</t>
  </si>
  <si>
    <t>01 января 2016 г.</t>
  </si>
  <si>
    <t>МКУ Ялуторовского района "Отдел образования"</t>
  </si>
  <si>
    <t xml:space="preserve">МКУ Ялуторовского района "Отдел образования" </t>
  </si>
  <si>
    <t>7228002304</t>
  </si>
  <si>
    <t>3</t>
  </si>
  <si>
    <t>01.01.2016</t>
  </si>
  <si>
    <t>ГОД</t>
  </si>
  <si>
    <t>71656413</t>
  </si>
  <si>
    <t>Начисления на выплаты по оплате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</si>
</sst>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0" fontId="6" fillId="19" borderId="29" xfId="0" applyFont="1" applyFill="1" applyBorder="1" applyAlignment="1">
      <alignment horizontal="left" wrapText="1" indent="3"/>
    </xf>
    <xf numFmtId="49" fontId="6" fillId="0" borderId="17" xfId="0" applyNumberFormat="1" applyFont="1" applyFill="1" applyBorder="1" applyAlignment="1" applyProtection="1">
      <alignment horizontal="center" wrapText="1"/>
      <protection locked="0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2" fillId="0" borderId="63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96" t="s">
        <v>255</v>
      </c>
      <c r="B1" s="197"/>
      <c r="C1" s="197"/>
      <c r="D1" s="197"/>
      <c r="E1" s="197"/>
      <c r="F1" s="197"/>
      <c r="G1" s="197"/>
      <c r="H1" s="197"/>
      <c r="I1" s="197"/>
      <c r="J1" s="1"/>
    </row>
    <row r="2" spans="1:11" ht="15" customHeight="1" x14ac:dyDescent="0.2">
      <c r="A2" s="198" t="s">
        <v>256</v>
      </c>
      <c r="B2" s="199"/>
      <c r="C2" s="199"/>
      <c r="D2" s="199"/>
      <c r="E2" s="199"/>
      <c r="F2" s="199"/>
      <c r="G2" s="199"/>
      <c r="H2" s="199"/>
      <c r="I2" s="199"/>
    </row>
    <row r="3" spans="1:11" ht="14.1" customHeight="1" thickBot="1" x14ac:dyDescent="0.3">
      <c r="A3" s="196"/>
      <c r="B3" s="197"/>
      <c r="C3" s="197"/>
      <c r="D3" s="197"/>
      <c r="E3" s="197"/>
      <c r="F3" s="197"/>
      <c r="G3" s="197"/>
      <c r="H3" s="197"/>
      <c r="I3" s="197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232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219</v>
      </c>
      <c r="E5" s="200" t="s">
        <v>281</v>
      </c>
      <c r="F5" s="200"/>
      <c r="G5" s="105"/>
      <c r="H5" s="105"/>
      <c r="I5" s="118" t="s">
        <v>233</v>
      </c>
      <c r="J5" s="157">
        <v>42370</v>
      </c>
      <c r="K5" s="13" t="s">
        <v>157</v>
      </c>
    </row>
    <row r="6" spans="1:11" s="8" customFormat="1" x14ac:dyDescent="0.2">
      <c r="A6" s="6" t="s">
        <v>2</v>
      </c>
      <c r="B6" s="201" t="s">
        <v>278</v>
      </c>
      <c r="C6" s="201"/>
      <c r="D6" s="201"/>
      <c r="E6" s="201"/>
      <c r="F6" s="201"/>
      <c r="G6" s="201"/>
      <c r="H6" s="201"/>
      <c r="I6" s="7" t="s">
        <v>234</v>
      </c>
      <c r="J6" s="114" t="s">
        <v>277</v>
      </c>
      <c r="K6" s="188" t="s">
        <v>286</v>
      </c>
    </row>
    <row r="7" spans="1:11" s="8" customFormat="1" x14ac:dyDescent="0.2">
      <c r="A7" s="6" t="s">
        <v>3</v>
      </c>
      <c r="B7" s="189"/>
      <c r="C7" s="189"/>
      <c r="D7" s="189"/>
      <c r="E7" s="189"/>
      <c r="F7" s="189"/>
      <c r="G7" s="189"/>
      <c r="H7" s="189"/>
      <c r="I7" s="7"/>
      <c r="J7" s="114"/>
      <c r="K7" s="188"/>
    </row>
    <row r="8" spans="1:11" s="8" customFormat="1" x14ac:dyDescent="0.2">
      <c r="A8" s="6" t="s">
        <v>4</v>
      </c>
      <c r="B8" s="189" t="s">
        <v>282</v>
      </c>
      <c r="C8" s="189"/>
      <c r="D8" s="189"/>
      <c r="E8" s="189"/>
      <c r="F8" s="189"/>
      <c r="G8" s="189"/>
      <c r="H8" s="189"/>
      <c r="I8" s="9" t="s">
        <v>265</v>
      </c>
      <c r="J8" s="114" t="s">
        <v>288</v>
      </c>
      <c r="K8" s="188" t="s">
        <v>285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234</v>
      </c>
      <c r="J9" s="115"/>
      <c r="K9" s="13"/>
    </row>
    <row r="10" spans="1:11" x14ac:dyDescent="0.2">
      <c r="A10" s="10" t="s">
        <v>6</v>
      </c>
      <c r="B10" s="194" t="s">
        <v>283</v>
      </c>
      <c r="C10" s="194"/>
      <c r="D10" s="194"/>
      <c r="E10" s="194"/>
      <c r="F10" s="194"/>
      <c r="G10" s="194"/>
      <c r="H10" s="194"/>
      <c r="I10" s="11" t="s">
        <v>7</v>
      </c>
      <c r="J10" s="115"/>
      <c r="K10" s="13" t="s">
        <v>284</v>
      </c>
    </row>
    <row r="11" spans="1:11" x14ac:dyDescent="0.2">
      <c r="A11" s="10" t="s">
        <v>8</v>
      </c>
      <c r="B11" s="195"/>
      <c r="C11" s="195"/>
      <c r="D11" s="195"/>
      <c r="E11" s="195"/>
      <c r="F11" s="195"/>
      <c r="G11" s="195"/>
      <c r="H11" s="195"/>
      <c r="I11" s="11"/>
      <c r="J11" s="116"/>
      <c r="K11" s="13" t="s">
        <v>287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235</v>
      </c>
      <c r="J13" s="117" t="s">
        <v>11</v>
      </c>
    </row>
    <row r="14" spans="1:11" ht="14.25" customHeight="1" x14ac:dyDescent="0.25">
      <c r="A14" s="190" t="s">
        <v>12</v>
      </c>
      <c r="B14" s="190"/>
      <c r="C14" s="190"/>
      <c r="D14" s="190"/>
      <c r="E14" s="190"/>
      <c r="F14" s="190"/>
      <c r="G14" s="190"/>
      <c r="H14" s="190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191" t="s">
        <v>276</v>
      </c>
      <c r="F16" s="192"/>
      <c r="G16" s="192"/>
      <c r="H16" s="192"/>
      <c r="I16" s="193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40</v>
      </c>
      <c r="B21" s="43" t="s">
        <v>41</v>
      </c>
      <c r="C21" s="44"/>
      <c r="D21" s="122">
        <f t="shared" ref="D21:J21" si="0">D22+D25+D26+D27+D31+D40</f>
        <v>14974497.939999999</v>
      </c>
      <c r="E21" s="122">
        <f t="shared" si="0"/>
        <v>14569303.359999999</v>
      </c>
      <c r="F21" s="122">
        <f t="shared" si="0"/>
        <v>0</v>
      </c>
      <c r="G21" s="122">
        <f t="shared" si="0"/>
        <v>350663.86</v>
      </c>
      <c r="H21" s="122">
        <f t="shared" si="0"/>
        <v>0</v>
      </c>
      <c r="I21" s="122">
        <f t="shared" si="0"/>
        <v>14919967.220000001</v>
      </c>
      <c r="J21" s="123">
        <f t="shared" si="0"/>
        <v>54530.720000000001</v>
      </c>
    </row>
    <row r="22" spans="1:10" ht="12.75" customHeight="1" x14ac:dyDescent="0.2">
      <c r="A22" s="49" t="s">
        <v>42</v>
      </c>
      <c r="B22" s="50" t="s">
        <v>43</v>
      </c>
      <c r="C22" s="45" t="s">
        <v>44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45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ht="12.75" customHeight="1" x14ac:dyDescent="0.2">
      <c r="A24" s="51" t="s">
        <v>46</v>
      </c>
      <c r="B24" s="52" t="s">
        <v>254</v>
      </c>
      <c r="C24" s="45" t="s">
        <v>44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ht="12.75" customHeight="1" x14ac:dyDescent="0.2">
      <c r="A25" s="49" t="s">
        <v>48</v>
      </c>
      <c r="B25" s="50" t="s">
        <v>49</v>
      </c>
      <c r="C25" s="45" t="s">
        <v>50</v>
      </c>
      <c r="D25" s="126">
        <v>350663.86</v>
      </c>
      <c r="E25" s="126"/>
      <c r="F25" s="127"/>
      <c r="G25" s="127">
        <v>350663.86</v>
      </c>
      <c r="H25" s="127"/>
      <c r="I25" s="128">
        <f>SUM(E25:H25)</f>
        <v>350663.86</v>
      </c>
      <c r="J25" s="129">
        <f>IF(IF(D25="",0,D25)=0,0,(IF(D25&gt;0,IF(I25&gt;D25,0,D25-I25),IF(I25&gt;D25,D25-I25,0))))</f>
        <v>0</v>
      </c>
    </row>
    <row r="26" spans="1:10" ht="24" customHeight="1" x14ac:dyDescent="0.2">
      <c r="A26" s="53" t="s">
        <v>51</v>
      </c>
      <c r="B26" s="50" t="s">
        <v>52</v>
      </c>
      <c r="C26" s="45" t="s">
        <v>53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ht="15.95" customHeight="1" x14ac:dyDescent="0.2">
      <c r="A27" s="49" t="s">
        <v>54</v>
      </c>
      <c r="B27" s="50" t="s">
        <v>55</v>
      </c>
      <c r="C27" s="45" t="s">
        <v>56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57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1.75" customHeight="1" x14ac:dyDescent="0.2">
      <c r="A29" s="51" t="s">
        <v>58</v>
      </c>
      <c r="B29" s="52" t="s">
        <v>59</v>
      </c>
      <c r="C29" s="45" t="s">
        <v>60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3.25" customHeight="1" x14ac:dyDescent="0.2">
      <c r="A30" s="51" t="s">
        <v>61</v>
      </c>
      <c r="B30" s="50" t="s">
        <v>62</v>
      </c>
      <c r="C30" s="45" t="s">
        <v>63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ht="12" customHeight="1" x14ac:dyDescent="0.2">
      <c r="A31" s="49" t="s">
        <v>64</v>
      </c>
      <c r="B31" s="50" t="s">
        <v>65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57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ht="12" customHeight="1" x14ac:dyDescent="0.2">
      <c r="A33" s="51" t="s">
        <v>247</v>
      </c>
      <c r="B33" s="52" t="s">
        <v>67</v>
      </c>
      <c r="C33" s="45" t="s">
        <v>236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ht="12" customHeight="1" x14ac:dyDescent="0.2">
      <c r="A34" s="57" t="s">
        <v>248</v>
      </c>
      <c r="B34" s="52" t="s">
        <v>237</v>
      </c>
      <c r="C34" s="45" t="s">
        <v>242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ht="12" customHeight="1" x14ac:dyDescent="0.2">
      <c r="A35" s="57" t="s">
        <v>249</v>
      </c>
      <c r="B35" s="52" t="s">
        <v>238</v>
      </c>
      <c r="C35" s="45" t="s">
        <v>243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ht="12" customHeight="1" x14ac:dyDescent="0.2">
      <c r="A36" s="57" t="s">
        <v>250</v>
      </c>
      <c r="B36" s="52" t="s">
        <v>239</v>
      </c>
      <c r="C36" s="45" t="s">
        <v>244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ht="12.75" customHeight="1" x14ac:dyDescent="0.2">
      <c r="A37" s="57" t="s">
        <v>251</v>
      </c>
      <c r="B37" s="50" t="s">
        <v>68</v>
      </c>
      <c r="C37" s="45" t="s">
        <v>183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ht="12.75" customHeight="1" x14ac:dyDescent="0.2">
      <c r="A38" s="57" t="s">
        <v>252</v>
      </c>
      <c r="B38" s="50" t="s">
        <v>240</v>
      </c>
      <c r="C38" s="45" t="s">
        <v>245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ht="12.75" customHeight="1" x14ac:dyDescent="0.2">
      <c r="A39" s="57" t="s">
        <v>253</v>
      </c>
      <c r="B39" s="50" t="s">
        <v>241</v>
      </c>
      <c r="C39" s="45" t="s">
        <v>246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ht="13.5" customHeight="1" x14ac:dyDescent="0.2">
      <c r="A40" s="55" t="s">
        <v>69</v>
      </c>
      <c r="B40" s="50" t="s">
        <v>70</v>
      </c>
      <c r="C40" s="56" t="s">
        <v>71</v>
      </c>
      <c r="D40" s="130">
        <f t="shared" ref="D40:J40" si="6">SUM(D42:D45)</f>
        <v>14623834.08</v>
      </c>
      <c r="E40" s="130">
        <f t="shared" si="6"/>
        <v>14569303.359999999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14569303.359999999</v>
      </c>
      <c r="J40" s="131">
        <f t="shared" si="6"/>
        <v>54530.720000000001</v>
      </c>
    </row>
    <row r="41" spans="1:10" ht="9.9499999999999993" customHeight="1" x14ac:dyDescent="0.2">
      <c r="A41" s="46" t="s">
        <v>57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266</v>
      </c>
      <c r="B42" s="52" t="s">
        <v>47</v>
      </c>
      <c r="C42" s="45" t="s">
        <v>71</v>
      </c>
      <c r="D42" s="126">
        <v>14623834.08</v>
      </c>
      <c r="E42" s="126">
        <v>14569303.359999999</v>
      </c>
      <c r="F42" s="127"/>
      <c r="G42" s="127"/>
      <c r="H42" s="127"/>
      <c r="I42" s="132">
        <f>SUM(E42:H42)</f>
        <v>14569303.359999999</v>
      </c>
      <c r="J42" s="133">
        <f>IF(IF(D42="",0,D42)=0,0,(IF(D42&gt;0,IF(I42&gt;D42,0,D42-I42),IF(I42&gt;D42,D42-I42,0))))</f>
        <v>54530.720000000001</v>
      </c>
    </row>
    <row r="43" spans="1:10" ht="22.5" x14ac:dyDescent="0.2">
      <c r="A43" s="57" t="s">
        <v>267</v>
      </c>
      <c r="B43" s="52" t="s">
        <v>72</v>
      </c>
      <c r="C43" s="45" t="s">
        <v>71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ht="12.75" customHeight="1" x14ac:dyDescent="0.2">
      <c r="A44" s="57" t="s">
        <v>268</v>
      </c>
      <c r="B44" s="52" t="s">
        <v>73</v>
      </c>
      <c r="C44" s="45" t="s">
        <v>71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269</v>
      </c>
      <c r="B45" s="59" t="s">
        <v>74</v>
      </c>
      <c r="C45" s="60" t="s">
        <v>71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90" t="s">
        <v>75</v>
      </c>
      <c r="B46" s="190"/>
      <c r="C46" s="190"/>
      <c r="D46" s="190"/>
      <c r="E46" s="190"/>
      <c r="F46" s="190"/>
      <c r="G46" s="190"/>
      <c r="H46" s="190"/>
      <c r="I46" s="5"/>
      <c r="J46" s="14" t="s">
        <v>261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191" t="s">
        <v>276</v>
      </c>
      <c r="F48" s="192"/>
      <c r="G48" s="192"/>
      <c r="H48" s="192"/>
      <c r="I48" s="193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76</v>
      </c>
      <c r="B53" s="67" t="s">
        <v>77</v>
      </c>
      <c r="C53" s="68"/>
      <c r="D53" s="122">
        <f t="shared" ref="D53:J53" si="7">D55+D60+D68+D72+D83+D87+D91+D92+D98</f>
        <v>14974497.939999999</v>
      </c>
      <c r="E53" s="122">
        <f t="shared" si="7"/>
        <v>8501158.8599999994</v>
      </c>
      <c r="F53" s="122">
        <f t="shared" si="7"/>
        <v>0</v>
      </c>
      <c r="G53" s="122">
        <f t="shared" si="7"/>
        <v>6519350.0999999996</v>
      </c>
      <c r="H53" s="122">
        <f t="shared" si="7"/>
        <v>0</v>
      </c>
      <c r="I53" s="122">
        <f t="shared" si="7"/>
        <v>15020508.960000001</v>
      </c>
      <c r="J53" s="123">
        <f t="shared" si="7"/>
        <v>54530.720000000001</v>
      </c>
    </row>
    <row r="54" spans="1:10" ht="9.9499999999999993" customHeight="1" x14ac:dyDescent="0.2">
      <c r="A54" s="61" t="s">
        <v>78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2.5" customHeight="1" x14ac:dyDescent="0.2">
      <c r="A55" s="53" t="s">
        <v>79</v>
      </c>
      <c r="B55" s="69" t="s">
        <v>80</v>
      </c>
      <c r="C55" s="45" t="s">
        <v>81</v>
      </c>
      <c r="D55" s="135">
        <f t="shared" ref="D55:J55" si="8">SUM(D57:D59)</f>
        <v>10194232.34</v>
      </c>
      <c r="E55" s="135">
        <f t="shared" si="8"/>
        <v>3839443.48</v>
      </c>
      <c r="F55" s="135">
        <f t="shared" si="8"/>
        <v>0</v>
      </c>
      <c r="G55" s="135">
        <f t="shared" si="8"/>
        <v>6455330.5999999996</v>
      </c>
      <c r="H55" s="135">
        <f t="shared" si="8"/>
        <v>0</v>
      </c>
      <c r="I55" s="135">
        <f t="shared" si="8"/>
        <v>10294774.08</v>
      </c>
      <c r="J55" s="136">
        <f t="shared" si="8"/>
        <v>0</v>
      </c>
    </row>
    <row r="56" spans="1:10" ht="9.9499999999999993" customHeight="1" x14ac:dyDescent="0.2">
      <c r="A56" s="64" t="s">
        <v>57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ht="15.95" customHeight="1" x14ac:dyDescent="0.2">
      <c r="A57" s="51" t="s">
        <v>82</v>
      </c>
      <c r="B57" s="52" t="s">
        <v>83</v>
      </c>
      <c r="C57" s="70" t="s">
        <v>84</v>
      </c>
      <c r="D57" s="127">
        <v>7919280.1500000004</v>
      </c>
      <c r="E57" s="126">
        <v>1614926.11</v>
      </c>
      <c r="F57" s="127"/>
      <c r="G57" s="127">
        <v>6304354.04</v>
      </c>
      <c r="H57" s="127"/>
      <c r="I57" s="128">
        <f>SUM(E57:H57)</f>
        <v>7919280.1500000004</v>
      </c>
      <c r="J57" s="129">
        <f>IF(IF(D57="",0,D57)=0,0,(IF(D57&gt;0,IF(I57&gt;D57,0,D57-I57),IF(I57&gt;D57,D57-I57,0))))</f>
        <v>0</v>
      </c>
    </row>
    <row r="58" spans="1:10" ht="15.95" customHeight="1" x14ac:dyDescent="0.2">
      <c r="A58" s="57" t="s">
        <v>85</v>
      </c>
      <c r="B58" s="50" t="s">
        <v>86</v>
      </c>
      <c r="C58" s="70" t="s">
        <v>87</v>
      </c>
      <c r="D58" s="127"/>
      <c r="E58" s="126"/>
      <c r="F58" s="127"/>
      <c r="G58" s="127"/>
      <c r="H58" s="127"/>
      <c r="I58" s="128">
        <f>SUM(E58:H58)</f>
        <v>0</v>
      </c>
      <c r="J58" s="129">
        <f>IF(IF(D58="",0,D58)=0,0,(IF(D58&gt;0,IF(I58&gt;D58,0,D58-I58),IF(I58&gt;D58,D58-I58,0))))</f>
        <v>0</v>
      </c>
    </row>
    <row r="59" spans="1:10" ht="15.95" customHeight="1" x14ac:dyDescent="0.2">
      <c r="A59" s="57" t="s">
        <v>88</v>
      </c>
      <c r="B59" s="50" t="s">
        <v>89</v>
      </c>
      <c r="C59" s="70" t="s">
        <v>90</v>
      </c>
      <c r="D59" s="127">
        <v>2274952.19</v>
      </c>
      <c r="E59" s="126">
        <v>2224517.37</v>
      </c>
      <c r="F59" s="127"/>
      <c r="G59" s="127">
        <v>150976.56</v>
      </c>
      <c r="H59" s="127"/>
      <c r="I59" s="128">
        <f>SUM(E59:H59)</f>
        <v>2375493.9300000002</v>
      </c>
      <c r="J59" s="129">
        <f>IF(IF(D59="",0,D59)=0,0,(IF(D59&gt;0,IF(I59&gt;D59,0,D59-I59),IF(I59&gt;D59,D59-I59,0))))</f>
        <v>0</v>
      </c>
    </row>
    <row r="60" spans="1:10" ht="15.95" customHeight="1" x14ac:dyDescent="0.2">
      <c r="A60" s="53" t="s">
        <v>91</v>
      </c>
      <c r="B60" s="50" t="s">
        <v>92</v>
      </c>
      <c r="C60" s="70" t="s">
        <v>93</v>
      </c>
      <c r="D60" s="135">
        <f t="shared" ref="D60:J60" si="9">SUM(D62:D67)</f>
        <v>1864597.52</v>
      </c>
      <c r="E60" s="135">
        <f t="shared" si="9"/>
        <v>1800578.02</v>
      </c>
      <c r="F60" s="135">
        <f t="shared" si="9"/>
        <v>0</v>
      </c>
      <c r="G60" s="135">
        <f t="shared" si="9"/>
        <v>64019.5</v>
      </c>
      <c r="H60" s="135">
        <f t="shared" si="9"/>
        <v>0</v>
      </c>
      <c r="I60" s="135">
        <f t="shared" si="9"/>
        <v>1864597.52</v>
      </c>
      <c r="J60" s="125">
        <f t="shared" si="9"/>
        <v>0</v>
      </c>
    </row>
    <row r="61" spans="1:10" ht="9.9499999999999993" customHeight="1" x14ac:dyDescent="0.2">
      <c r="A61" s="64" t="s">
        <v>57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ht="15.75" customHeight="1" x14ac:dyDescent="0.2">
      <c r="A62" s="51" t="s">
        <v>94</v>
      </c>
      <c r="B62" s="52" t="s">
        <v>95</v>
      </c>
      <c r="C62" s="70" t="s">
        <v>96</v>
      </c>
      <c r="D62" s="127">
        <v>9518.2800000000007</v>
      </c>
      <c r="E62" s="126">
        <v>9518.2800000000007</v>
      </c>
      <c r="F62" s="127"/>
      <c r="G62" s="127"/>
      <c r="H62" s="127"/>
      <c r="I62" s="128">
        <f t="shared" ref="I62:I67" si="10">SUM(E62:H62)</f>
        <v>9518.2800000000007</v>
      </c>
      <c r="J62" s="129">
        <f t="shared" ref="J62:J67" si="11">IF(IF(D62="",0,D62)=0,0,(IF(D62&gt;0,IF(I62&gt;D62,0,D62-I62),IF(I62&gt;D62,D62-I62,0))))</f>
        <v>0</v>
      </c>
    </row>
    <row r="63" spans="1:10" ht="15" customHeight="1" x14ac:dyDescent="0.2">
      <c r="A63" s="57" t="s">
        <v>97</v>
      </c>
      <c r="B63" s="50" t="s">
        <v>98</v>
      </c>
      <c r="C63" s="70" t="s">
        <v>99</v>
      </c>
      <c r="D63" s="127">
        <v>7679</v>
      </c>
      <c r="E63" s="126">
        <v>7679</v>
      </c>
      <c r="F63" s="127"/>
      <c r="G63" s="127"/>
      <c r="H63" s="127"/>
      <c r="I63" s="128">
        <f t="shared" si="10"/>
        <v>7679</v>
      </c>
      <c r="J63" s="129">
        <f t="shared" si="11"/>
        <v>0</v>
      </c>
    </row>
    <row r="64" spans="1:10" ht="18.75" customHeight="1" x14ac:dyDescent="0.2">
      <c r="A64" s="57" t="s">
        <v>100</v>
      </c>
      <c r="B64" s="50" t="s">
        <v>101</v>
      </c>
      <c r="C64" s="70" t="s">
        <v>102</v>
      </c>
      <c r="D64" s="127">
        <v>958975.47</v>
      </c>
      <c r="E64" s="126">
        <v>958975.47</v>
      </c>
      <c r="F64" s="127"/>
      <c r="G64" s="127"/>
      <c r="H64" s="127"/>
      <c r="I64" s="128">
        <f t="shared" si="10"/>
        <v>958975.47</v>
      </c>
      <c r="J64" s="129">
        <f t="shared" si="11"/>
        <v>0</v>
      </c>
    </row>
    <row r="65" spans="1:10" ht="15.75" customHeight="1" x14ac:dyDescent="0.2">
      <c r="A65" s="57" t="s">
        <v>103</v>
      </c>
      <c r="B65" s="50" t="s">
        <v>104</v>
      </c>
      <c r="C65" s="70" t="s">
        <v>105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ht="18" customHeight="1" x14ac:dyDescent="0.2">
      <c r="A66" s="57" t="s">
        <v>106</v>
      </c>
      <c r="B66" s="50" t="s">
        <v>107</v>
      </c>
      <c r="C66" s="70" t="s">
        <v>108</v>
      </c>
      <c r="D66" s="127">
        <v>387645.24</v>
      </c>
      <c r="E66" s="126">
        <v>371507.24</v>
      </c>
      <c r="F66" s="127"/>
      <c r="G66" s="127">
        <v>16138</v>
      </c>
      <c r="H66" s="127"/>
      <c r="I66" s="128">
        <f t="shared" si="10"/>
        <v>387645.24</v>
      </c>
      <c r="J66" s="129">
        <f t="shared" si="11"/>
        <v>0</v>
      </c>
    </row>
    <row r="67" spans="1:10" ht="16.5" customHeight="1" x14ac:dyDescent="0.2">
      <c r="A67" s="57" t="s">
        <v>109</v>
      </c>
      <c r="B67" s="50" t="s">
        <v>110</v>
      </c>
      <c r="C67" s="70" t="s">
        <v>111</v>
      </c>
      <c r="D67" s="127">
        <v>500779.53</v>
      </c>
      <c r="E67" s="126">
        <v>452898.03</v>
      </c>
      <c r="F67" s="127"/>
      <c r="G67" s="127">
        <v>47881.5</v>
      </c>
      <c r="H67" s="127"/>
      <c r="I67" s="128">
        <f t="shared" si="10"/>
        <v>500779.53</v>
      </c>
      <c r="J67" s="129">
        <f t="shared" si="11"/>
        <v>0</v>
      </c>
    </row>
    <row r="68" spans="1:10" ht="21" customHeight="1" x14ac:dyDescent="0.2">
      <c r="A68" s="71" t="s">
        <v>112</v>
      </c>
      <c r="B68" s="47" t="s">
        <v>113</v>
      </c>
      <c r="C68" s="65" t="s">
        <v>114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57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7" customHeight="1" x14ac:dyDescent="0.2">
      <c r="A70" s="51" t="s">
        <v>115</v>
      </c>
      <c r="B70" s="52" t="s">
        <v>116</v>
      </c>
      <c r="C70" s="70" t="s">
        <v>117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4" customHeight="1" x14ac:dyDescent="0.2">
      <c r="A71" s="57" t="s">
        <v>118</v>
      </c>
      <c r="B71" s="50" t="s">
        <v>119</v>
      </c>
      <c r="C71" s="70" t="s">
        <v>120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ht="15.75" customHeight="1" x14ac:dyDescent="0.2">
      <c r="A72" s="49" t="s">
        <v>121</v>
      </c>
      <c r="B72" s="50" t="s">
        <v>81</v>
      </c>
      <c r="C72" s="70" t="s">
        <v>122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57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21.75" customHeight="1" x14ac:dyDescent="0.2">
      <c r="A74" s="51" t="s">
        <v>123</v>
      </c>
      <c r="B74" s="52" t="s">
        <v>84</v>
      </c>
      <c r="C74" s="70" t="s">
        <v>124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5.25" customHeight="1" thickBot="1" x14ac:dyDescent="0.25">
      <c r="A75" s="51" t="s">
        <v>125</v>
      </c>
      <c r="B75" s="104" t="s">
        <v>87</v>
      </c>
      <c r="C75" s="187" t="s">
        <v>126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260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191" t="s">
        <v>276</v>
      </c>
      <c r="F78" s="192"/>
      <c r="G78" s="192"/>
      <c r="H78" s="192"/>
      <c r="I78" s="193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ht="18.75" customHeight="1" x14ac:dyDescent="0.2">
      <c r="A83" s="49" t="s">
        <v>127</v>
      </c>
      <c r="B83" s="52" t="s">
        <v>114</v>
      </c>
      <c r="C83" s="70" t="s">
        <v>128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57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5.5" customHeight="1" x14ac:dyDescent="0.2">
      <c r="A85" s="51" t="s">
        <v>129</v>
      </c>
      <c r="B85" s="52" t="s">
        <v>120</v>
      </c>
      <c r="C85" s="70" t="s">
        <v>130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ht="18.75" customHeight="1" x14ac:dyDescent="0.2">
      <c r="A86" s="51" t="s">
        <v>131</v>
      </c>
      <c r="B86" s="50" t="s">
        <v>132</v>
      </c>
      <c r="C86" s="72" t="s">
        <v>133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ht="19.5" customHeight="1" x14ac:dyDescent="0.2">
      <c r="A87" s="49" t="s">
        <v>134</v>
      </c>
      <c r="B87" s="50" t="s">
        <v>122</v>
      </c>
      <c r="C87" s="70" t="s">
        <v>135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57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ht="16.5" customHeight="1" x14ac:dyDescent="0.2">
      <c r="A89" s="51" t="s">
        <v>136</v>
      </c>
      <c r="B89" s="52" t="s">
        <v>126</v>
      </c>
      <c r="C89" s="70" t="s">
        <v>137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6.75" customHeight="1" x14ac:dyDescent="0.2">
      <c r="A90" s="51" t="s">
        <v>138</v>
      </c>
      <c r="B90" s="52" t="s">
        <v>139</v>
      </c>
      <c r="C90" s="70" t="s">
        <v>140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ht="23.25" customHeight="1" x14ac:dyDescent="0.2">
      <c r="A91" s="55" t="s">
        <v>141</v>
      </c>
      <c r="B91" s="50" t="s">
        <v>128</v>
      </c>
      <c r="C91" s="72" t="s">
        <v>142</v>
      </c>
      <c r="D91" s="140">
        <v>11279.65</v>
      </c>
      <c r="E91" s="126">
        <v>11279.65</v>
      </c>
      <c r="F91" s="127"/>
      <c r="G91" s="127"/>
      <c r="H91" s="127"/>
      <c r="I91" s="128">
        <f>SUM(E91:H91)</f>
        <v>11279.65</v>
      </c>
      <c r="J91" s="129">
        <f>IF(IF(D91="",0,D91)=0,0,(IF(D91&gt;0,IF(I91&gt;D91,0,D91-I91),IF(I91&gt;D91,D91-I91,0))))</f>
        <v>0</v>
      </c>
    </row>
    <row r="92" spans="1:10" ht="25.5" customHeight="1" x14ac:dyDescent="0.2">
      <c r="A92" s="53" t="s">
        <v>143</v>
      </c>
      <c r="B92" s="52" t="s">
        <v>135</v>
      </c>
      <c r="C92" s="70" t="s">
        <v>144</v>
      </c>
      <c r="D92" s="135">
        <f t="shared" ref="D92:J92" si="16">SUM(D94:D97)</f>
        <v>2904388.43</v>
      </c>
      <c r="E92" s="135">
        <f t="shared" si="16"/>
        <v>2849857.71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2849857.71</v>
      </c>
      <c r="J92" s="125">
        <f t="shared" si="16"/>
        <v>54530.720000000001</v>
      </c>
    </row>
    <row r="93" spans="1:10" ht="9.9499999999999993" customHeight="1" x14ac:dyDescent="0.2">
      <c r="A93" s="46" t="s">
        <v>57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ht="12" customHeight="1" x14ac:dyDescent="0.2">
      <c r="A94" s="73" t="s">
        <v>145</v>
      </c>
      <c r="B94" s="52" t="s">
        <v>146</v>
      </c>
      <c r="C94" s="70" t="s">
        <v>147</v>
      </c>
      <c r="D94" s="127">
        <v>232426.5</v>
      </c>
      <c r="E94" s="126">
        <v>232426.5</v>
      </c>
      <c r="F94" s="127"/>
      <c r="G94" s="127"/>
      <c r="H94" s="127"/>
      <c r="I94" s="128">
        <f>SUM(E94:H94)</f>
        <v>232426.5</v>
      </c>
      <c r="J94" s="129">
        <f>IF(IF(D94="",0,D94)=0,0,(IF(D94&gt;0,IF(I94&gt;D94,0,D94-I94),IF(I94&gt;D94,D94-I94,0))))</f>
        <v>0</v>
      </c>
    </row>
    <row r="95" spans="1:10" ht="13.5" customHeight="1" x14ac:dyDescent="0.2">
      <c r="A95" s="73" t="s">
        <v>148</v>
      </c>
      <c r="B95" s="52" t="s">
        <v>137</v>
      </c>
      <c r="C95" s="70" t="s">
        <v>149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ht="13.5" customHeight="1" x14ac:dyDescent="0.2">
      <c r="A96" s="73" t="s">
        <v>150</v>
      </c>
      <c r="B96" s="52" t="s">
        <v>140</v>
      </c>
      <c r="C96" s="70" t="s">
        <v>151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ht="15" customHeight="1" x14ac:dyDescent="0.2">
      <c r="A97" s="73" t="s">
        <v>152</v>
      </c>
      <c r="B97" s="50" t="s">
        <v>153</v>
      </c>
      <c r="C97" s="70" t="s">
        <v>154</v>
      </c>
      <c r="D97" s="127">
        <v>2671961.9300000002</v>
      </c>
      <c r="E97" s="126">
        <v>2617431.21</v>
      </c>
      <c r="F97" s="127"/>
      <c r="G97" s="127"/>
      <c r="H97" s="127"/>
      <c r="I97" s="128">
        <f>SUM(E97:H97)</f>
        <v>2617431.21</v>
      </c>
      <c r="J97" s="129">
        <f>IF(IF(D97="",0,D97)=0,0,(IF(D97&gt;0,IF(I97&gt;D97,0,D97-I97),IF(I97&gt;D97,D97-I97,0))))</f>
        <v>54530.720000000001</v>
      </c>
    </row>
    <row r="98" spans="1:10" ht="30" customHeight="1" x14ac:dyDescent="0.2">
      <c r="A98" s="53" t="s">
        <v>155</v>
      </c>
      <c r="B98" s="52" t="s">
        <v>156</v>
      </c>
      <c r="C98" s="70" t="s">
        <v>157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45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ht="22.5" customHeight="1" x14ac:dyDescent="0.2">
      <c r="A100" s="73" t="s">
        <v>210</v>
      </c>
      <c r="B100" s="52" t="s">
        <v>158</v>
      </c>
      <c r="C100" s="70" t="s">
        <v>159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ht="13.5" customHeight="1" x14ac:dyDescent="0.2">
      <c r="A101" s="73" t="s">
        <v>160</v>
      </c>
      <c r="B101" s="52" t="s">
        <v>161</v>
      </c>
      <c r="C101" s="70" t="s">
        <v>162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customHeight="1" thickBot="1" x14ac:dyDescent="0.25">
      <c r="A102" s="73" t="s">
        <v>163</v>
      </c>
      <c r="B102" s="47" t="s">
        <v>164</v>
      </c>
      <c r="C102" s="66" t="s">
        <v>165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270</v>
      </c>
      <c r="B103" s="104" t="s">
        <v>144</v>
      </c>
      <c r="C103" s="162"/>
      <c r="D103" s="121"/>
      <c r="E103" s="145">
        <f>D158</f>
        <v>-100541.74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-100541.74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166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6168686.2400000002</v>
      </c>
      <c r="F105" s="145">
        <f t="shared" si="18"/>
        <v>0</v>
      </c>
      <c r="G105" s="145">
        <f t="shared" si="18"/>
        <v>-6168686.2400000002</v>
      </c>
      <c r="H105" s="145">
        <f t="shared" si="18"/>
        <v>0</v>
      </c>
      <c r="I105" s="145">
        <f t="shared" si="18"/>
        <v>0</v>
      </c>
      <c r="J105" s="99" t="s">
        <v>66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90" t="s">
        <v>167</v>
      </c>
      <c r="B107" s="190"/>
      <c r="C107" s="190"/>
      <c r="D107" s="190"/>
      <c r="E107" s="190"/>
      <c r="F107" s="190"/>
      <c r="G107" s="190"/>
      <c r="H107" s="190"/>
      <c r="J107" s="35" t="s">
        <v>168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191" t="s">
        <v>276</v>
      </c>
      <c r="F109" s="192"/>
      <c r="G109" s="192"/>
      <c r="H109" s="192"/>
      <c r="I109" s="193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169</v>
      </c>
      <c r="B114" s="43" t="s">
        <v>157</v>
      </c>
      <c r="C114" s="77"/>
      <c r="D114" s="146">
        <f>D116+D123+D128+D131+D135+D146</f>
        <v>0</v>
      </c>
      <c r="E114" s="146">
        <f>E116+E123+E128+E131+E135+E146</f>
        <v>-6168686.2400000002</v>
      </c>
      <c r="F114" s="146">
        <f>F116+F123+F128+F131+F135+F146</f>
        <v>0</v>
      </c>
      <c r="G114" s="147">
        <f>G116+G123+G128+G131+G146</f>
        <v>6168686.2400000002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170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171</v>
      </c>
      <c r="B116" s="82" t="s">
        <v>159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172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257</v>
      </c>
      <c r="B118" s="82" t="s">
        <v>173</v>
      </c>
      <c r="C118" s="44" t="s">
        <v>95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174</v>
      </c>
      <c r="B119" s="85" t="s">
        <v>177</v>
      </c>
      <c r="C119" s="44" t="s">
        <v>263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175</v>
      </c>
      <c r="B120" s="85" t="s">
        <v>180</v>
      </c>
      <c r="C120" s="44" t="s">
        <v>264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176</v>
      </c>
      <c r="B121" s="85" t="s">
        <v>212</v>
      </c>
      <c r="C121" s="44" t="s">
        <v>178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258</v>
      </c>
      <c r="B122" s="85" t="s">
        <v>211</v>
      </c>
      <c r="C122" s="44" t="s">
        <v>181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182</v>
      </c>
      <c r="B123" s="82" t="s">
        <v>183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184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257</v>
      </c>
      <c r="B125" s="82" t="s">
        <v>185</v>
      </c>
      <c r="C125" s="44" t="s">
        <v>95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176</v>
      </c>
      <c r="B126" s="82" t="s">
        <v>186</v>
      </c>
      <c r="C126" s="44" t="s">
        <v>187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179</v>
      </c>
      <c r="B127" s="85" t="s">
        <v>188</v>
      </c>
      <c r="C127" s="44" t="s">
        <v>189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190</v>
      </c>
      <c r="B128" s="85" t="s">
        <v>191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192</v>
      </c>
      <c r="B129" s="85" t="s">
        <v>178</v>
      </c>
      <c r="C129" s="44" t="s">
        <v>193</v>
      </c>
      <c r="D129" s="94" t="s">
        <v>66</v>
      </c>
      <c r="E129" s="126">
        <v>-15050414.16</v>
      </c>
      <c r="F129" s="126">
        <v>-6870013.96</v>
      </c>
      <c r="G129" s="127">
        <v>-6870013.96</v>
      </c>
      <c r="H129" s="151"/>
      <c r="I129" s="128">
        <f>SUM(E129:H129)</f>
        <v>-28790442.079999998</v>
      </c>
      <c r="J129" s="97" t="s">
        <v>66</v>
      </c>
    </row>
    <row r="130" spans="1:10" x14ac:dyDescent="0.2">
      <c r="A130" s="84" t="s">
        <v>194</v>
      </c>
      <c r="B130" s="85" t="s">
        <v>187</v>
      </c>
      <c r="C130" s="44" t="s">
        <v>195</v>
      </c>
      <c r="D130" s="94" t="s">
        <v>66</v>
      </c>
      <c r="E130" s="126">
        <v>15050414.16</v>
      </c>
      <c r="F130" s="126">
        <v>6870013.96</v>
      </c>
      <c r="G130" s="127">
        <v>6870013.96</v>
      </c>
      <c r="H130" s="151"/>
      <c r="I130" s="128">
        <f>SUM(E130:H130)</f>
        <v>28790442.079999998</v>
      </c>
      <c r="J130" s="97" t="s">
        <v>66</v>
      </c>
    </row>
    <row r="131" spans="1:10" ht="24" x14ac:dyDescent="0.2">
      <c r="A131" s="81" t="s">
        <v>213</v>
      </c>
      <c r="B131" s="79" t="s">
        <v>214</v>
      </c>
      <c r="C131" s="87"/>
      <c r="D131" s="150"/>
      <c r="E131" s="124">
        <f>E133+E134</f>
        <v>-6168686.2400000002</v>
      </c>
      <c r="F131" s="124">
        <f>F133+F134</f>
        <v>0</v>
      </c>
      <c r="G131" s="124">
        <f>G133+G134</f>
        <v>6168686.2400000002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57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215</v>
      </c>
      <c r="B133" s="82" t="s">
        <v>217</v>
      </c>
      <c r="C133" s="83" t="s">
        <v>193</v>
      </c>
      <c r="D133" s="126"/>
      <c r="E133" s="126">
        <v>350663.86</v>
      </c>
      <c r="F133" s="126">
        <v>6870013.96</v>
      </c>
      <c r="G133" s="151">
        <v>6519350.0999999996</v>
      </c>
      <c r="H133" s="151"/>
      <c r="I133" s="128">
        <f>SUM(E133:H133)</f>
        <v>13740027.92</v>
      </c>
      <c r="J133" s="120" t="s">
        <v>66</v>
      </c>
    </row>
    <row r="134" spans="1:10" x14ac:dyDescent="0.2">
      <c r="A134" s="84" t="s">
        <v>216</v>
      </c>
      <c r="B134" s="79" t="s">
        <v>218</v>
      </c>
      <c r="C134" s="80" t="s">
        <v>195</v>
      </c>
      <c r="D134" s="160"/>
      <c r="E134" s="160">
        <v>-6519350.0999999996</v>
      </c>
      <c r="F134" s="160">
        <v>-6870013.96</v>
      </c>
      <c r="G134" s="165">
        <v>-350663.86</v>
      </c>
      <c r="H134" s="165"/>
      <c r="I134" s="161">
        <f>SUM(E134:H134)</f>
        <v>-13740027.92</v>
      </c>
      <c r="J134" s="90" t="s">
        <v>66</v>
      </c>
    </row>
    <row r="135" spans="1:10" ht="24" x14ac:dyDescent="0.2">
      <c r="A135" s="81" t="s">
        <v>197</v>
      </c>
      <c r="B135" s="85" t="s">
        <v>189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66</v>
      </c>
      <c r="H135" s="98" t="s">
        <v>66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57</v>
      </c>
      <c r="B136" s="79"/>
      <c r="C136" s="83"/>
      <c r="D136" s="92"/>
      <c r="E136" s="92"/>
      <c r="F136" s="89"/>
      <c r="G136" s="88" t="s">
        <v>198</v>
      </c>
      <c r="H136" s="88"/>
      <c r="I136" s="88"/>
      <c r="J136" s="90"/>
    </row>
    <row r="137" spans="1:10" ht="22.5" x14ac:dyDescent="0.2">
      <c r="A137" s="84" t="s">
        <v>199</v>
      </c>
      <c r="B137" s="163" t="s">
        <v>200</v>
      </c>
      <c r="C137" s="83"/>
      <c r="D137" s="153"/>
      <c r="E137" s="154"/>
      <c r="F137" s="155"/>
      <c r="G137" s="91" t="s">
        <v>66</v>
      </c>
      <c r="H137" s="91" t="s">
        <v>66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201</v>
      </c>
      <c r="B138" s="59" t="s">
        <v>202</v>
      </c>
      <c r="C138" s="60"/>
      <c r="D138" s="152"/>
      <c r="E138" s="121"/>
      <c r="F138" s="142"/>
      <c r="G138" s="103" t="s">
        <v>66</v>
      </c>
      <c r="H138" s="103" t="s">
        <v>66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196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191" t="s">
        <v>276</v>
      </c>
      <c r="F141" s="192"/>
      <c r="G141" s="192"/>
      <c r="H141" s="192"/>
      <c r="I141" s="193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203</v>
      </c>
      <c r="B146" s="85" t="s">
        <v>204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57</v>
      </c>
      <c r="B147" s="79"/>
      <c r="C147" s="83"/>
      <c r="D147" s="92"/>
      <c r="E147" s="92"/>
      <c r="F147" s="89"/>
      <c r="G147" s="88" t="s">
        <v>198</v>
      </c>
      <c r="H147" s="88"/>
      <c r="I147" s="88"/>
      <c r="J147" s="90"/>
    </row>
    <row r="148" spans="1:10" ht="33.75" x14ac:dyDescent="0.2">
      <c r="A148" s="84" t="s">
        <v>205</v>
      </c>
      <c r="B148" s="82" t="s">
        <v>206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207</v>
      </c>
      <c r="B149" s="59" t="s">
        <v>208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90" t="s">
        <v>271</v>
      </c>
      <c r="B151" s="190"/>
      <c r="C151" s="190"/>
      <c r="D151" s="190"/>
      <c r="E151" s="190"/>
      <c r="F151" s="190"/>
      <c r="G151" s="190"/>
      <c r="H151" s="190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4" t="s">
        <v>272</v>
      </c>
      <c r="E153" s="205"/>
      <c r="F153" s="205"/>
      <c r="G153" s="205"/>
      <c r="H153" s="205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4" t="s">
        <v>275</v>
      </c>
      <c r="B158" s="177" t="s">
        <v>273</v>
      </c>
      <c r="C158" s="178"/>
      <c r="D158" s="179">
        <f>SUM(D160:D161)</f>
        <v>-100541.74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-100541.74</v>
      </c>
      <c r="I158"/>
    </row>
    <row r="159" spans="1:10" ht="9.9499999999999993" customHeight="1" x14ac:dyDescent="0.2">
      <c r="A159" s="58" t="s">
        <v>274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185" t="s">
        <v>289</v>
      </c>
      <c r="B160" s="85" t="s">
        <v>273</v>
      </c>
      <c r="C160" s="186" t="s">
        <v>90</v>
      </c>
      <c r="D160" s="182">
        <v>-100541.74</v>
      </c>
      <c r="E160" s="182"/>
      <c r="F160" s="140"/>
      <c r="G160" s="140"/>
      <c r="H160" s="183">
        <f>SUM(D160:G160)</f>
        <v>-100541.74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220</v>
      </c>
      <c r="B163" s="208" t="s">
        <v>280</v>
      </c>
      <c r="C163" s="208"/>
      <c r="D163" s="208"/>
      <c r="E163" s="203" t="s">
        <v>224</v>
      </c>
      <c r="F163" s="203"/>
      <c r="G163" s="203"/>
      <c r="H163" s="203"/>
      <c r="I163" s="202"/>
      <c r="J163" s="202"/>
      <c r="O163" s="112"/>
    </row>
    <row r="164" spans="1:15" s="106" customFormat="1" ht="9.75" customHeight="1" x14ac:dyDescent="0.2">
      <c r="A164" s="107" t="s">
        <v>223</v>
      </c>
      <c r="B164" s="211" t="s">
        <v>221</v>
      </c>
      <c r="C164" s="211"/>
      <c r="D164" s="211"/>
      <c r="E164" s="211" t="s">
        <v>225</v>
      </c>
      <c r="F164" s="211"/>
      <c r="G164" s="211"/>
      <c r="H164" s="211"/>
      <c r="I164" s="212" t="s">
        <v>221</v>
      </c>
      <c r="J164" s="212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222</v>
      </c>
      <c r="B166" s="202" t="s">
        <v>279</v>
      </c>
      <c r="C166" s="202"/>
      <c r="D166" s="202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223</v>
      </c>
      <c r="B167" s="212" t="s">
        <v>221</v>
      </c>
      <c r="C167" s="212"/>
      <c r="D167" s="212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4" t="s">
        <v>262</v>
      </c>
      <c r="E168" s="214"/>
      <c r="F168" s="214"/>
      <c r="G168" s="206"/>
      <c r="H168" s="206"/>
      <c r="I168" s="206"/>
      <c r="J168" s="206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12" t="s">
        <v>259</v>
      </c>
      <c r="H169" s="212"/>
      <c r="I169" s="212"/>
      <c r="J169" s="212"/>
    </row>
    <row r="170" spans="1:15" s="106" customFormat="1" ht="26.25" customHeight="1" x14ac:dyDescent="0.2">
      <c r="A170" s="107"/>
      <c r="B170" s="209" t="s">
        <v>226</v>
      </c>
      <c r="C170" s="209"/>
      <c r="D170" s="209"/>
      <c r="E170" s="207"/>
      <c r="F170" s="207"/>
      <c r="G170" s="213"/>
      <c r="H170" s="213"/>
      <c r="I170" s="207"/>
      <c r="J170" s="207"/>
    </row>
    <row r="171" spans="1:15" s="106" customFormat="1" ht="10.5" customHeight="1" x14ac:dyDescent="0.2">
      <c r="A171" s="107"/>
      <c r="B171" s="209" t="s">
        <v>227</v>
      </c>
      <c r="C171" s="209"/>
      <c r="D171" s="209"/>
      <c r="E171" s="212" t="s">
        <v>229</v>
      </c>
      <c r="F171" s="212"/>
      <c r="G171" s="210" t="s">
        <v>228</v>
      </c>
      <c r="H171" s="210"/>
      <c r="I171" s="210" t="s">
        <v>221</v>
      </c>
      <c r="J171" s="210"/>
    </row>
    <row r="172" spans="1:15" s="106" customFormat="1" ht="23.25" customHeight="1" x14ac:dyDescent="0.2">
      <c r="A172" s="106" t="s">
        <v>230</v>
      </c>
      <c r="B172" s="207"/>
      <c r="C172" s="207"/>
      <c r="D172" s="207"/>
      <c r="E172" s="213"/>
      <c r="F172" s="213"/>
      <c r="G172" s="207"/>
      <c r="H172" s="207"/>
      <c r="I172" s="207"/>
      <c r="J172" s="207"/>
    </row>
    <row r="173" spans="1:15" s="106" customFormat="1" ht="12" customHeight="1" x14ac:dyDescent="0.2">
      <c r="A173" s="41"/>
      <c r="B173" s="212" t="s">
        <v>229</v>
      </c>
      <c r="C173" s="212"/>
      <c r="D173" s="212"/>
      <c r="E173" s="210" t="s">
        <v>228</v>
      </c>
      <c r="F173" s="210"/>
      <c r="G173" s="212" t="s">
        <v>221</v>
      </c>
      <c r="H173" s="212"/>
      <c r="I173" s="215" t="s">
        <v>231</v>
      </c>
      <c r="J173" s="215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209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I173:J173"/>
    <mergeCell ref="G173:H173"/>
    <mergeCell ref="B172:D172"/>
    <mergeCell ref="E172:F172"/>
    <mergeCell ref="E173:F173"/>
    <mergeCell ref="G172:H172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B173:D173"/>
    <mergeCell ref="E171:F171"/>
    <mergeCell ref="D168:F168"/>
    <mergeCell ref="G169:J169"/>
    <mergeCell ref="I172:J172"/>
    <mergeCell ref="G171:H171"/>
    <mergeCell ref="E170:F170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7:H7"/>
    <mergeCell ref="E48:I48"/>
    <mergeCell ref="E78:I78"/>
    <mergeCell ref="E109:I109"/>
    <mergeCell ref="E141:I141"/>
    <mergeCell ref="A1:I1"/>
    <mergeCell ref="A2:I2"/>
    <mergeCell ref="A3:I3"/>
    <mergeCell ref="E5:F5"/>
    <mergeCell ref="B6:H6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2016-02-07T14:08:14Z</dcterms:modified>
</cp:coreProperties>
</file>