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4280" windowHeight="622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F16" i="1"/>
  <c r="G22" i="1"/>
  <c r="G23" i="1"/>
  <c r="G24" i="1"/>
  <c r="G26" i="1"/>
  <c r="D27" i="1"/>
  <c r="G27" i="1"/>
  <c r="E27" i="1"/>
  <c r="F27" i="1"/>
  <c r="G29" i="1"/>
  <c r="G30" i="1"/>
  <c r="G31" i="1"/>
  <c r="D32" i="1"/>
  <c r="D16" i="1" s="1"/>
  <c r="E32" i="1"/>
  <c r="E16" i="1" s="1"/>
  <c r="F32" i="1"/>
  <c r="G34" i="1"/>
  <c r="G35" i="1"/>
  <c r="G36" i="1"/>
  <c r="G37" i="1"/>
  <c r="G38" i="1"/>
  <c r="D45" i="1"/>
  <c r="E45" i="1"/>
  <c r="E44" i="1" s="1"/>
  <c r="F45" i="1"/>
  <c r="G45" i="1"/>
  <c r="G47" i="1"/>
  <c r="G48" i="1"/>
  <c r="G49" i="1"/>
  <c r="D50" i="1"/>
  <c r="E50" i="1"/>
  <c r="G50" i="1" s="1"/>
  <c r="F50" i="1"/>
  <c r="G52" i="1"/>
  <c r="G53" i="1"/>
  <c r="G54" i="1"/>
  <c r="G55" i="1"/>
  <c r="G56" i="1"/>
  <c r="G57" i="1"/>
  <c r="E58" i="1"/>
  <c r="F58" i="1"/>
  <c r="G58" i="1"/>
  <c r="G60" i="1"/>
  <c r="G61" i="1"/>
  <c r="D62" i="1"/>
  <c r="G62" i="1"/>
  <c r="E62" i="1"/>
  <c r="F62" i="1"/>
  <c r="G64" i="1"/>
  <c r="G65" i="1"/>
  <c r="D66" i="1"/>
  <c r="E66" i="1"/>
  <c r="G66" i="1"/>
  <c r="F66" i="1"/>
  <c r="G68" i="1"/>
  <c r="G69" i="1"/>
  <c r="D70" i="1"/>
  <c r="D44" i="1" s="1"/>
  <c r="G44" i="1" s="1"/>
  <c r="G70" i="1"/>
  <c r="E70" i="1"/>
  <c r="F70" i="1"/>
  <c r="G72" i="1"/>
  <c r="G73" i="1"/>
  <c r="G74" i="1"/>
  <c r="D80" i="1"/>
  <c r="E80" i="1"/>
  <c r="G80" i="1" s="1"/>
  <c r="F80" i="1"/>
  <c r="F44" i="1" s="1"/>
  <c r="G82" i="1"/>
  <c r="G83" i="1"/>
  <c r="G84" i="1"/>
  <c r="G85" i="1"/>
  <c r="G88" i="1"/>
  <c r="G89" i="1"/>
  <c r="D91" i="1"/>
  <c r="G91" i="1" s="1"/>
  <c r="E91" i="1"/>
  <c r="F91" i="1"/>
  <c r="G93" i="1"/>
  <c r="G94" i="1"/>
  <c r="D95" i="1"/>
  <c r="G95" i="1"/>
  <c r="E95" i="1"/>
  <c r="E90" i="1"/>
  <c r="F95" i="1"/>
  <c r="G97" i="1"/>
  <c r="G98" i="1"/>
  <c r="D99" i="1"/>
  <c r="E99" i="1"/>
  <c r="F99" i="1"/>
  <c r="G101" i="1"/>
  <c r="G102" i="1"/>
  <c r="D103" i="1"/>
  <c r="E103" i="1"/>
  <c r="F103" i="1"/>
  <c r="F90" i="1" s="1"/>
  <c r="F86" i="1" s="1"/>
  <c r="G103" i="1"/>
  <c r="G105" i="1"/>
  <c r="G106" i="1"/>
  <c r="D107" i="1"/>
  <c r="E107" i="1"/>
  <c r="G107" i="1" s="1"/>
  <c r="F107" i="1"/>
  <c r="G109" i="1"/>
  <c r="G110" i="1"/>
  <c r="D118" i="1"/>
  <c r="E118" i="1"/>
  <c r="E117" i="1" s="1"/>
  <c r="F118" i="1"/>
  <c r="F117" i="1"/>
  <c r="G120" i="1"/>
  <c r="G121" i="1"/>
  <c r="D122" i="1"/>
  <c r="G122" i="1"/>
  <c r="E122" i="1"/>
  <c r="F122" i="1"/>
  <c r="G124" i="1"/>
  <c r="G125" i="1"/>
  <c r="D126" i="1"/>
  <c r="E126" i="1"/>
  <c r="F126" i="1"/>
  <c r="G126" i="1"/>
  <c r="G128" i="1"/>
  <c r="G129" i="1"/>
  <c r="D130" i="1"/>
  <c r="G130" i="1"/>
  <c r="E130" i="1"/>
  <c r="F130" i="1"/>
  <c r="G132" i="1"/>
  <c r="G133" i="1"/>
  <c r="D134" i="1"/>
  <c r="G134" i="1"/>
  <c r="E134" i="1"/>
  <c r="F134" i="1"/>
  <c r="G136" i="1"/>
  <c r="G137" i="1"/>
  <c r="D138" i="1"/>
  <c r="D117" i="1" s="1"/>
  <c r="E138" i="1"/>
  <c r="G138" i="1"/>
  <c r="F138" i="1"/>
  <c r="G140" i="1"/>
  <c r="G141" i="1"/>
  <c r="F147" i="1"/>
  <c r="F116" i="1" s="1"/>
  <c r="D148" i="1"/>
  <c r="G148" i="1"/>
  <c r="E148" i="1"/>
  <c r="F148" i="1"/>
  <c r="G150" i="1"/>
  <c r="G151" i="1"/>
  <c r="D152" i="1"/>
  <c r="E152" i="1"/>
  <c r="G152" i="1"/>
  <c r="F152" i="1"/>
  <c r="G154" i="1"/>
  <c r="G155" i="1"/>
  <c r="D156" i="1"/>
  <c r="D147" i="1" s="1"/>
  <c r="E156" i="1"/>
  <c r="G156" i="1" s="1"/>
  <c r="F156" i="1"/>
  <c r="G158" i="1"/>
  <c r="G159" i="1"/>
  <c r="G99" i="1"/>
  <c r="G20" i="1"/>
  <c r="F87" i="1" l="1"/>
  <c r="D116" i="1"/>
  <c r="G117" i="1"/>
  <c r="E87" i="1"/>
  <c r="D87" i="1"/>
  <c r="G87" i="1" s="1"/>
  <c r="G16" i="1"/>
  <c r="E147" i="1"/>
  <c r="E116" i="1" s="1"/>
  <c r="E86" i="1" s="1"/>
  <c r="G118" i="1"/>
  <c r="G32" i="1"/>
  <c r="D90" i="1"/>
  <c r="G116" i="1" l="1"/>
  <c r="G90" i="1"/>
  <c r="D86" i="1"/>
  <c r="G86" i="1" s="1"/>
  <c r="G147" i="1"/>
</calcChain>
</file>

<file path=xl/sharedStrings.xml><?xml version="1.0" encoding="utf-8"?>
<sst xmlns="http://schemas.openxmlformats.org/spreadsheetml/2006/main" count="453" uniqueCount="323">
  <si>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</si>
  <si>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</si>
  <si>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</si>
  <si>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</si>
  <si>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</si>
  <si>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</si>
  <si>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</si>
  <si>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</si>
  <si>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</si>
  <si>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</si>
  <si>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</si>
  <si>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</si>
  <si>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</si>
  <si>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</si>
  <si>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</si>
  <si>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</si>
  <si>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</si>
  <si>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</si>
  <si>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</si>
  <si>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</si>
  <si>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</si>
  <si>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</si>
  <si>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</si>
  <si>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</si>
  <si>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</si>
  <si>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</si>
  <si>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</si>
  <si>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</si>
  <si>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</si>
  <si>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</si>
  <si>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</si>
  <si>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</si>
  <si>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</si>
  <si>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</si>
  <si>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</si>
  <si>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</si>
  <si>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</si>
  <si>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</si>
  <si>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</si>
  <si>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</si>
  <si>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</si>
  <si>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</si>
  <si>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</si>
  <si>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</si>
  <si>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</si>
  <si>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</si>
  <si>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</si>
  <si>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</si>
  <si>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</si>
  <si>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</si>
  <si>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</si>
  <si>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</si>
  <si>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</si>
  <si>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</si>
  <si>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</si>
  <si>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</si>
  <si>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</si>
  <si>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</si>
  <si>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</si>
  <si>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</si>
  <si>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</si>
  <si>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</si>
  <si>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</si>
  <si>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</si>
  <si>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</si>
  <si>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</si>
  <si>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</si>
  <si>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</si>
  <si>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</si>
  <si>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</si>
  <si>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</si>
  <si>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</si>
  <si>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</si>
  <si>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</si>
  <si>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</si>
  <si>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</si>
  <si>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</si>
  <si>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</si>
  <si>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</si>
  <si>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</si>
  <si>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</si>
  <si>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</si>
  <si>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</si>
  <si>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</si>
  <si>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</si>
  <si>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</si>
  <si>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</si>
  <si>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</si>
  <si>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</si>
  <si>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</si>
  <si>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</si>
  <si>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</si>
  <si>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</si>
  <si>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</si>
  <si>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</si>
  <si>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</si>
  <si>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</si>
  <si>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</si>
  <si>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</si>
  <si>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</si>
  <si>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</si>
  <si>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</si>
  <si>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</si>
  <si>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</si>
  <si>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</si>
  <si>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</si>
  <si>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</si>
  <si>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</si>
  <si>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</si>
  <si>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</si>
  <si>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</si>
  <si>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</si>
  <si>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</si>
  <si>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</si>
  <si>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</si>
  <si>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</si>
  <si>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</si>
  <si>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</si>
  <si>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</si>
  <si>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</si>
  <si>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</si>
  <si>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</si>
  <si>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</si>
  <si>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</si>
  <si>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</si>
  <si>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</si>
  <si>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</si>
  <si>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</si>
  <si>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</si>
  <si>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</si>
  <si>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</si>
  <si>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</si>
  <si>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</si>
  <si>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</si>
  <si>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</si>
  <si>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</si>
  <si>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</si>
  <si>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</si>
  <si>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</si>
  <si>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</si>
  <si>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</si>
  <si>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</si>
  <si>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</si>
  <si>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</si>
  <si>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</si>
  <si>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</si>
  <si>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</si>
  <si>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</si>
  <si>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</si>
  <si>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</si>
  <si>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</si>
  <si>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</si>
  <si>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</si>
  <si>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</si>
  <si>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</si>
  <si>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</si>
  <si>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</si>
  <si>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</si>
  <si>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</si>
  <si>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</si>
  <si>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</si>
  <si>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</si>
  <si>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</si>
  <si>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</si>
  <si>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</si>
  <si>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</si>
  <si>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</si>
  <si>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</si>
  <si>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</si>
  <si>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</si>
  <si>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</si>
  <si>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</si>
  <si>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</si>
  <si>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</si>
  <si>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</si>
  <si>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</si>
  <si>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</si>
  <si>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</si>
  <si>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</si>
  <si>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</si>
  <si>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</si>
  <si>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</si>
  <si>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</si>
  <si>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</si>
  <si>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</si>
  <si>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</si>
  <si>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</si>
  <si>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</si>
  <si>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</si>
  <si>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</si>
  <si>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</si>
  <si>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</si>
  <si>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</si>
  <si>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</si>
  <si>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</si>
  <si>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</si>
  <si>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</si>
  <si>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</si>
  <si>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</si>
  <si>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</si>
  <si>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</si>
  <si>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</si>
  <si>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</si>
  <si>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</si>
  <si>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</si>
  <si>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</si>
  <si>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</si>
  <si>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</si>
  <si>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</si>
  <si>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</si>
  <si>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</si>
  <si>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</si>
  <si>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</si>
  <si>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</si>
  <si>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</si>
  <si>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</si>
  <si>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</si>
  <si>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</si>
  <si>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</si>
  <si>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</si>
  <si>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</si>
  <si>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</si>
  <si>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</si>
  <si>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</si>
  <si>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 xml:space="preserve">                в том числе: </t>
  </si>
  <si>
    <t xml:space="preserve">                в том числе:</t>
  </si>
  <si>
    <t>Муниципальное автономное общеобразовательное учреждение Омутинская средняя общеобразовательная школа №2</t>
  </si>
  <si>
    <t>Ефименко Марина Витальевна</t>
  </si>
  <si>
    <t>Комарова Алла Борисовна</t>
  </si>
  <si>
    <t>01 января 2018 г.</t>
  </si>
  <si>
    <t xml:space="preserve"> Администрации Омутинского муниципального района</t>
  </si>
  <si>
    <t>3</t>
  </si>
  <si>
    <t>5</t>
  </si>
  <si>
    <t>01.01.2018</t>
  </si>
  <si>
    <t>ГОД</t>
  </si>
  <si>
    <t>500</t>
  </si>
  <si>
    <t>амортизация основных средств и нематериальных активов</t>
  </si>
  <si>
    <t>Операционный результат до налогообложения  (стр.010 - стр.150)</t>
  </si>
  <si>
    <t>Расходы  (стр.160 + стр.170 + стр. 190 + стр.210 +                                                             стр. 230 + стр. 240 + стр. 250 + стр. 260 + стр. 290)</t>
  </si>
  <si>
    <t>пособия по социальной помощи населению</t>
  </si>
  <si>
    <t>Чистое поступление иных финансовых активов</t>
  </si>
  <si>
    <t>увеличение задолженности по  предоставленным займам (ссудам)</t>
  </si>
  <si>
    <t>арендная плата за пользование имуществом</t>
  </si>
  <si>
    <t>транспортные услуги</t>
  </si>
  <si>
    <t>Доходы от штрафов, пени, иных сумм принудительного изъятия</t>
  </si>
  <si>
    <t>Прочие расходы</t>
  </si>
  <si>
    <t>уменьшение задолженности по  предоставленным займам (ссудам)</t>
  </si>
  <si>
    <t>прочие выплаты</t>
  </si>
  <si>
    <t>Приобретение работ, услуг</t>
  </si>
  <si>
    <t>Доходы от собственности</t>
  </si>
  <si>
    <t>Доходы от оказания платных услуг (работ)</t>
  </si>
  <si>
    <t>поступления от наднациональных организаций и правительств 
                 иностранных государств</t>
  </si>
  <si>
    <t>доходы от реализации нефинансовых активов</t>
  </si>
  <si>
    <t>Чистое поступление основных средств</t>
  </si>
  <si>
    <t>Чистое поступление непроизведенных активов</t>
  </si>
  <si>
    <t>Операции с финансовыми активами (стр.410 + стр.420 + стр.440 +стр.460 + стр.470 + стр.480)</t>
  </si>
  <si>
    <t>увеличение затрат</t>
  </si>
  <si>
    <t>Чистое поступление средств учреждений</t>
  </si>
  <si>
    <t>увеличение стоимости ценных бумаг, кроме акций</t>
  </si>
  <si>
    <t>выбытие средств</t>
  </si>
  <si>
    <t>уменьшение стоимости акций и иных форм участия в капитале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</si>
  <si>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</si>
  <si>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</si>
  <si>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</si>
  <si>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Доходы (стр.030 + стр.040 + стр.050 + стр.060 + стр.090 + стр.100 + стр.110)</t>
  </si>
  <si>
    <t>доходы от реализации финансовых активов</t>
  </si>
  <si>
    <t>иные прочие доходы</t>
  </si>
  <si>
    <t>перечисления международным организациям</t>
  </si>
  <si>
    <t>увеличение стоимости основных средств</t>
  </si>
  <si>
    <t>увеличение стоимости материальных запасов</t>
  </si>
  <si>
    <t>увеличение дебиторской задолженности</t>
  </si>
  <si>
    <t>обслуживание долговых обязательств перед резидентами</t>
  </si>
  <si>
    <t>уменьшение стоимости непроизведенных активов</t>
  </si>
  <si>
    <t>Доходы будущих периодов</t>
  </si>
  <si>
    <t>Безвозмездные перечисления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</si>
  <si>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</si>
  <si>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</si>
  <si>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</si>
  <si>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Расходы по операциям с активами</t>
  </si>
  <si>
    <t>чрезвычайные расходы по операциям с активами</t>
  </si>
  <si>
    <t>Чистый операционный результат (стр.301 - стр.302 + стр.303); (стр.310 + стр.380)</t>
  </si>
  <si>
    <t>Чистое поступление материальных запасов</t>
  </si>
  <si>
    <t>Операции с финансовыми активами и обязательствами (стр.390 - стр.510)</t>
  </si>
  <si>
    <t>увеличение стоимости акций и иных форм участия в капитале</t>
  </si>
  <si>
    <t>увеличение стоимости  иных финансовых активов</t>
  </si>
  <si>
    <t>Чистое увеличение прочей кредиторской задолженности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</si>
  <si>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</si>
  <si>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</si>
  <si>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нерезидентами</t>
  </si>
  <si>
    <t>начисления на выплаты по оплате труда</t>
  </si>
  <si>
    <t>коммунальные услуги</t>
  </si>
  <si>
    <t>поступления от международных финансовых организаций</t>
  </si>
  <si>
    <t>Доходы от операций с активами</t>
  </si>
  <si>
    <t>Прочие доходы</t>
  </si>
  <si>
    <t>обслуживание долговых обязательств перед нерезидентами</t>
  </si>
  <si>
    <t>пенсии, пособия, выплачиваемые организациями сектора
                  государственного управления</t>
  </si>
  <si>
    <t>Расходы будущих периодов</t>
  </si>
  <si>
    <t>Налог на прибыль</t>
  </si>
  <si>
    <t>увеличение стоимости непроизведенных активов</t>
  </si>
  <si>
    <t>уменьшение стоимости основных средств</t>
  </si>
  <si>
    <t>уменьшение затрат</t>
  </si>
  <si>
    <t>поступление средств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</si>
  <si>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</si>
  <si>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</si>
  <si>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уменьшение прочей кредиторской задолженности</t>
  </si>
  <si>
    <t>работы, услуги по содержанию имущества</t>
  </si>
  <si>
    <t>прочие работы, услуги</t>
  </si>
  <si>
    <t>безвозмездные перечисления государственным
                   и муниципальным организациям</t>
  </si>
  <si>
    <t>Чистое поступление нематериальных активов</t>
  </si>
  <si>
    <t>Чистое изменение затрат на изготовление готовой продукции (работ, услуг)</t>
  </si>
  <si>
    <t>уменьшение стоимости материальных запасов</t>
  </si>
  <si>
    <t>Чистое увеличение дебиторской задолженности</t>
  </si>
  <si>
    <t>заработная плата</t>
  </si>
  <si>
    <t>услуги связи</t>
  </si>
  <si>
    <t>Безвозмездные  поступления от бюджетов</t>
  </si>
  <si>
    <t>Обслуживание долговых обязательств</t>
  </si>
  <si>
    <t>перечисления наднациональным организациям и 
                   правительствам иностранных государств</t>
  </si>
  <si>
    <t>расходование материальных запасов</t>
  </si>
  <si>
    <t>Операции с нефинансовыми активами (стр.320 + стр.330 + стр.350 + стр.360 + стр.370)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</si>
  <si>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</si>
  <si>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</si>
  <si>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ценных бумаг, кроме акций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</si>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</sst>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59" t="s">
        <v>0</v>
      </c>
      <c r="B1" s="160"/>
      <c r="C1" s="160"/>
      <c r="D1" s="160"/>
      <c r="E1" s="160"/>
      <c r="F1" s="161"/>
      <c r="G1" s="140" t="s">
        <v>1</v>
      </c>
      <c r="H1" s="7"/>
      <c r="I1" s="3" t="s">
        <v>209</v>
      </c>
    </row>
    <row r="2" spans="1:9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7" t="s">
        <v>232</v>
      </c>
      <c r="I2" s="3" t="s">
        <v>208</v>
      </c>
    </row>
    <row r="3" spans="1:9" x14ac:dyDescent="0.2">
      <c r="A3" s="4"/>
      <c r="B3" s="3" t="s">
        <v>176</v>
      </c>
      <c r="C3" s="162" t="s">
        <v>229</v>
      </c>
      <c r="D3" s="162"/>
      <c r="E3" s="3"/>
      <c r="F3" s="8" t="s">
        <v>172</v>
      </c>
      <c r="G3" s="132">
        <v>43101</v>
      </c>
      <c r="H3" s="7" t="s">
        <v>235</v>
      </c>
      <c r="I3" s="3" t="s">
        <v>210</v>
      </c>
    </row>
    <row r="4" spans="1:9" ht="38.25" customHeight="1" x14ac:dyDescent="0.2">
      <c r="A4" s="6" t="s">
        <v>177</v>
      </c>
      <c r="B4" s="164" t="s">
        <v>226</v>
      </c>
      <c r="C4" s="164"/>
      <c r="D4" s="164"/>
      <c r="E4" s="164"/>
      <c r="F4" s="8" t="s">
        <v>173</v>
      </c>
      <c r="G4" s="131"/>
      <c r="H4" s="7" t="s">
        <v>233</v>
      </c>
      <c r="I4" s="3" t="s">
        <v>211</v>
      </c>
    </row>
    <row r="5" spans="1:9" ht="14.25" customHeight="1" x14ac:dyDescent="0.2">
      <c r="A5" s="6" t="s">
        <v>178</v>
      </c>
      <c r="B5" s="165"/>
      <c r="C5" s="165"/>
      <c r="D5" s="165"/>
      <c r="E5" s="165"/>
      <c r="F5" s="8" t="s">
        <v>193</v>
      </c>
      <c r="G5" s="5">
        <v>7220003754</v>
      </c>
      <c r="H5" s="7"/>
      <c r="I5" s="3" t="s">
        <v>212</v>
      </c>
    </row>
    <row r="6" spans="1:9" ht="25.5" customHeight="1" x14ac:dyDescent="0.2">
      <c r="A6" s="6" t="s">
        <v>179</v>
      </c>
      <c r="B6" s="165" t="s">
        <v>230</v>
      </c>
      <c r="C6" s="165"/>
      <c r="D6" s="165"/>
      <c r="E6" s="165"/>
      <c r="F6" s="8" t="s">
        <v>194</v>
      </c>
      <c r="G6" s="130" t="s">
        <v>322</v>
      </c>
      <c r="H6" s="7" t="s">
        <v>231</v>
      </c>
      <c r="I6" s="3" t="s">
        <v>213</v>
      </c>
    </row>
    <row r="7" spans="1:9" ht="15.75" customHeight="1" x14ac:dyDescent="0.2">
      <c r="B7" s="163"/>
      <c r="C7" s="163"/>
      <c r="D7" s="163"/>
      <c r="E7" s="163"/>
      <c r="F7" s="8" t="s">
        <v>173</v>
      </c>
      <c r="G7" s="131"/>
      <c r="H7" s="7"/>
      <c r="I7" s="3" t="s">
        <v>214</v>
      </c>
    </row>
    <row r="8" spans="1:9" ht="15.75" customHeight="1" x14ac:dyDescent="0.2">
      <c r="A8" s="6" t="s">
        <v>180</v>
      </c>
      <c r="B8" s="164"/>
      <c r="C8" s="164"/>
      <c r="D8" s="164"/>
      <c r="E8" s="164"/>
      <c r="F8" s="8" t="s">
        <v>193</v>
      </c>
      <c r="G8" s="131"/>
      <c r="H8" s="7"/>
      <c r="I8" s="3" t="s">
        <v>215</v>
      </c>
    </row>
    <row r="9" spans="1:9" ht="19.5" customHeight="1" x14ac:dyDescent="0.2">
      <c r="A9" s="10" t="s">
        <v>3</v>
      </c>
      <c r="B9"/>
      <c r="C9" s="7"/>
      <c r="D9" s="11"/>
      <c r="E9" s="11"/>
      <c r="F9" s="8" t="s">
        <v>174</v>
      </c>
      <c r="G9" s="9"/>
      <c r="H9" s="7" t="s">
        <v>234</v>
      </c>
      <c r="I9" s="3" t="s">
        <v>216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7"/>
      <c r="I10" s="3" t="s">
        <v>217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218</v>
      </c>
    </row>
    <row r="12" spans="1:9" s="3" customFormat="1" ht="12" customHeight="1" x14ac:dyDescent="0.2">
      <c r="A12" s="13"/>
      <c r="B12" s="14" t="s">
        <v>5</v>
      </c>
      <c r="C12" s="155" t="s">
        <v>6</v>
      </c>
      <c r="D12" s="15" t="s">
        <v>7</v>
      </c>
      <c r="E12" s="15" t="s">
        <v>197</v>
      </c>
      <c r="F12" s="16" t="s">
        <v>200</v>
      </c>
      <c r="G12" s="17"/>
      <c r="H12" s="7"/>
      <c r="I12" s="3" t="s">
        <v>219</v>
      </c>
    </row>
    <row r="13" spans="1:9" s="3" customFormat="1" ht="12" customHeight="1" x14ac:dyDescent="0.2">
      <c r="A13" s="18" t="s">
        <v>8</v>
      </c>
      <c r="B13" s="19" t="s">
        <v>9</v>
      </c>
      <c r="C13" s="156"/>
      <c r="D13" s="20" t="s">
        <v>10</v>
      </c>
      <c r="E13" s="20" t="s">
        <v>198</v>
      </c>
      <c r="F13" s="21" t="s">
        <v>201</v>
      </c>
      <c r="G13" s="22" t="s">
        <v>11</v>
      </c>
      <c r="H13" s="7" t="s">
        <v>227</v>
      </c>
      <c r="I13" s="3" t="s">
        <v>220</v>
      </c>
    </row>
    <row r="14" spans="1:9" s="3" customFormat="1" ht="12" customHeight="1" x14ac:dyDescent="0.2">
      <c r="A14" s="23"/>
      <c r="B14" s="19" t="s">
        <v>12</v>
      </c>
      <c r="C14" s="157"/>
      <c r="D14" s="24" t="s">
        <v>13</v>
      </c>
      <c r="E14" s="20" t="s">
        <v>199</v>
      </c>
      <c r="F14" s="21" t="s">
        <v>202</v>
      </c>
      <c r="G14" s="22"/>
      <c r="H14" s="7"/>
      <c r="I14" s="3" t="s">
        <v>221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222</v>
      </c>
    </row>
    <row r="16" spans="1:9" s="3" customFormat="1" ht="24" x14ac:dyDescent="0.2">
      <c r="A16" s="42" t="s">
        <v>264</v>
      </c>
      <c r="B16" s="43" t="s">
        <v>16</v>
      </c>
      <c r="C16" s="44" t="s">
        <v>17</v>
      </c>
      <c r="D16" s="146">
        <f>D17+D18+D19+D20+D24+D32+D38</f>
        <v>3237373.93</v>
      </c>
      <c r="E16" s="146">
        <f>E17+E18+E19+E20+E24+E32+E38</f>
        <v>76329271.840000004</v>
      </c>
      <c r="F16" s="146">
        <f>F17+F18+F19+F20+F24+F32+F38</f>
        <v>4012531.97</v>
      </c>
      <c r="G16" s="100">
        <f>SUM(D16:F16)</f>
        <v>83579177.739999995</v>
      </c>
    </row>
    <row r="17" spans="1:7" s="3" customFormat="1" ht="12" x14ac:dyDescent="0.2">
      <c r="A17" s="45" t="s">
        <v>249</v>
      </c>
      <c r="B17" s="46" t="s">
        <v>18</v>
      </c>
      <c r="C17" s="47" t="s">
        <v>19</v>
      </c>
      <c r="D17" s="101"/>
      <c r="E17" s="150"/>
      <c r="F17" s="102"/>
      <c r="G17" s="104">
        <f>SUM(D17:F17)</f>
        <v>0</v>
      </c>
    </row>
    <row r="18" spans="1:7" s="3" customFormat="1" ht="12" x14ac:dyDescent="0.2">
      <c r="A18" s="45" t="s">
        <v>250</v>
      </c>
      <c r="B18" s="46" t="s">
        <v>20</v>
      </c>
      <c r="C18" s="47" t="s">
        <v>21</v>
      </c>
      <c r="D18" s="101"/>
      <c r="E18" s="136">
        <v>77611650.840000004</v>
      </c>
      <c r="F18" s="102">
        <v>1094259.23</v>
      </c>
      <c r="G18" s="104">
        <f>SUM(D18:F18)</f>
        <v>78705910.069999993</v>
      </c>
    </row>
    <row r="19" spans="1:7" s="3" customFormat="1" ht="24" x14ac:dyDescent="0.2">
      <c r="A19" s="45" t="s">
        <v>244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314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225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251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291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292</v>
      </c>
      <c r="B24" s="46" t="s">
        <v>31</v>
      </c>
      <c r="C24" s="47" t="s">
        <v>32</v>
      </c>
      <c r="D24" s="152"/>
      <c r="E24" s="136">
        <v>-1283939</v>
      </c>
      <c r="F24" s="136"/>
      <c r="G24" s="104">
        <f>SUM(D24:F24)</f>
        <v>-1283939</v>
      </c>
    </row>
    <row r="25" spans="1:7" s="3" customFormat="1" ht="9.9499999999999993" customHeight="1" x14ac:dyDescent="0.2">
      <c r="A25" s="38" t="s">
        <v>224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205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204</v>
      </c>
      <c r="B27" s="46" t="s">
        <v>35</v>
      </c>
      <c r="C27" s="47" t="s">
        <v>36</v>
      </c>
      <c r="D27" s="112">
        <f>D29</f>
        <v>0</v>
      </c>
      <c r="E27" s="105">
        <f>E29+E30</f>
        <v>-1283939</v>
      </c>
      <c r="F27" s="105">
        <f>F29+F30</f>
        <v>0</v>
      </c>
      <c r="G27" s="104">
        <f>SUM(D27:F27)</f>
        <v>-1283939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252</v>
      </c>
      <c r="B29" s="49" t="s">
        <v>38</v>
      </c>
      <c r="C29" s="47" t="s">
        <v>36</v>
      </c>
      <c r="D29" s="102"/>
      <c r="E29" s="102">
        <v>-1283939</v>
      </c>
      <c r="F29" s="102"/>
      <c r="G29" s="111">
        <f>SUM(D29:F29)</f>
        <v>-1283939</v>
      </c>
    </row>
    <row r="30" spans="1:7" s="3" customFormat="1" ht="11.25" x14ac:dyDescent="0.2">
      <c r="A30" s="48" t="s">
        <v>265</v>
      </c>
      <c r="B30" s="46" t="s">
        <v>39</v>
      </c>
      <c r="C30" s="47" t="s">
        <v>36</v>
      </c>
      <c r="D30" s="101"/>
      <c r="E30" s="136"/>
      <c r="F30" s="102"/>
      <c r="G30" s="104">
        <f>SUM(D30:F30)</f>
        <v>0</v>
      </c>
    </row>
    <row r="31" spans="1:7" s="3" customFormat="1" ht="11.25" x14ac:dyDescent="0.2">
      <c r="A31" s="139" t="s">
        <v>206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293</v>
      </c>
      <c r="B32" s="46" t="s">
        <v>17</v>
      </c>
      <c r="C32" s="51" t="s">
        <v>42</v>
      </c>
      <c r="D32" s="112">
        <f>D34+D35+D36+D37</f>
        <v>3237373.93</v>
      </c>
      <c r="E32" s="112">
        <f>E34+E35+E36+E37</f>
        <v>1560</v>
      </c>
      <c r="F32" s="112">
        <f>F34+F35+F36+F37</f>
        <v>2918272.74</v>
      </c>
      <c r="G32" s="104">
        <f>SUM(D32:F32)</f>
        <v>6157206.6699999999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203</v>
      </c>
      <c r="B34" s="49" t="s">
        <v>43</v>
      </c>
      <c r="C34" s="47" t="s">
        <v>42</v>
      </c>
      <c r="D34" s="136">
        <v>3237373.93</v>
      </c>
      <c r="E34" s="150"/>
      <c r="F34" s="150"/>
      <c r="G34" s="111">
        <f>SUM(D34:F34)</f>
        <v>3237373.93</v>
      </c>
    </row>
    <row r="35" spans="1:7" s="3" customFormat="1" ht="11.25" x14ac:dyDescent="0.2">
      <c r="A35" s="138" t="s">
        <v>223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207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266</v>
      </c>
      <c r="B37" s="49" t="s">
        <v>46</v>
      </c>
      <c r="C37" s="47" t="s">
        <v>42</v>
      </c>
      <c r="D37" s="136"/>
      <c r="E37" s="102">
        <v>1560</v>
      </c>
      <c r="F37" s="102">
        <v>2918272.74</v>
      </c>
      <c r="G37" s="104">
        <f>SUM(D37:F37)</f>
        <v>2919832.74</v>
      </c>
    </row>
    <row r="38" spans="1:7" s="3" customFormat="1" ht="12.75" thickBot="1" x14ac:dyDescent="0.25">
      <c r="A38" s="50" t="s">
        <v>273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5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6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7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238</v>
      </c>
      <c r="B44" s="43" t="s">
        <v>25</v>
      </c>
      <c r="C44" s="57" t="s">
        <v>50</v>
      </c>
      <c r="D44" s="143">
        <f>D45+D50+D58+D62+D66+D70+D74+D80+D85</f>
        <v>1048753.93</v>
      </c>
      <c r="E44" s="143">
        <f>E45+E50+E58+E62+E66+E70+E74+E80+E85</f>
        <v>91457749.409999996</v>
      </c>
      <c r="F44" s="143">
        <f>F45+F50+F58+F62+F66+F70+F74+F80+F85</f>
        <v>4182155.12</v>
      </c>
      <c r="G44" s="100">
        <f>SUM(D44:F44)</f>
        <v>96688658.459999993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225905.14</v>
      </c>
      <c r="E45" s="118">
        <f>SUM(E47:E49)</f>
        <v>57610071.280000001</v>
      </c>
      <c r="F45" s="118">
        <f>SUM(F47:F49)</f>
        <v>146067.26</v>
      </c>
      <c r="G45" s="104">
        <f>SUM(D45:F45)</f>
        <v>57982043.68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312</v>
      </c>
      <c r="B47" s="49" t="s">
        <v>54</v>
      </c>
      <c r="C47" s="58" t="s">
        <v>55</v>
      </c>
      <c r="D47" s="119">
        <v>173506.25</v>
      </c>
      <c r="E47" s="119">
        <v>44272026.149999999</v>
      </c>
      <c r="F47" s="119">
        <v>112214.7</v>
      </c>
      <c r="G47" s="111">
        <f>SUM(D47:F47)</f>
        <v>44557747.100000001</v>
      </c>
    </row>
    <row r="48" spans="1:7" s="3" customFormat="1" ht="11.25" x14ac:dyDescent="0.2">
      <c r="A48" s="48" t="s">
        <v>247</v>
      </c>
      <c r="B48" s="46" t="s">
        <v>56</v>
      </c>
      <c r="C48" s="58" t="s">
        <v>57</v>
      </c>
      <c r="D48" s="120"/>
      <c r="E48" s="120">
        <v>46907</v>
      </c>
      <c r="F48" s="120"/>
      <c r="G48" s="104">
        <f>SUM(D48:F48)</f>
        <v>46907</v>
      </c>
    </row>
    <row r="49" spans="1:7" s="3" customFormat="1" ht="11.25" x14ac:dyDescent="0.2">
      <c r="A49" s="48" t="s">
        <v>289</v>
      </c>
      <c r="B49" s="46" t="s">
        <v>58</v>
      </c>
      <c r="C49" s="58" t="s">
        <v>59</v>
      </c>
      <c r="D49" s="120">
        <v>52398.89</v>
      </c>
      <c r="E49" s="120">
        <v>13291138.130000001</v>
      </c>
      <c r="F49" s="120">
        <v>33852.559999999998</v>
      </c>
      <c r="G49" s="104">
        <f>SUM(D49:F49)</f>
        <v>13377389.58</v>
      </c>
    </row>
    <row r="50" spans="1:7" s="3" customFormat="1" ht="12" x14ac:dyDescent="0.2">
      <c r="A50" s="45" t="s">
        <v>248</v>
      </c>
      <c r="B50" s="46" t="s">
        <v>32</v>
      </c>
      <c r="C50" s="58" t="s">
        <v>60</v>
      </c>
      <c r="D50" s="118">
        <f>SUM(D52:D57)</f>
        <v>451521</v>
      </c>
      <c r="E50" s="118">
        <f>SUM(E52:E57)</f>
        <v>18331402.579999998</v>
      </c>
      <c r="F50" s="118">
        <f>SUM(F52:F57)</f>
        <v>2811544.5</v>
      </c>
      <c r="G50" s="104">
        <f>SUM(D50:F50)</f>
        <v>21594468.079999998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313</v>
      </c>
      <c r="B52" s="49" t="s">
        <v>34</v>
      </c>
      <c r="C52" s="58" t="s">
        <v>61</v>
      </c>
      <c r="D52" s="119"/>
      <c r="E52" s="119">
        <v>152360.81</v>
      </c>
      <c r="F52" s="119"/>
      <c r="G52" s="111">
        <f t="shared" ref="G52:G58" si="0">SUM(D52:F52)</f>
        <v>152360.81</v>
      </c>
    </row>
    <row r="53" spans="1:7" s="3" customFormat="1" ht="11.25" x14ac:dyDescent="0.2">
      <c r="A53" s="48" t="s">
        <v>243</v>
      </c>
      <c r="B53" s="46" t="s">
        <v>36</v>
      </c>
      <c r="C53" s="58" t="s">
        <v>62</v>
      </c>
      <c r="D53" s="120"/>
      <c r="E53" s="120"/>
      <c r="F53" s="120"/>
      <c r="G53" s="104">
        <f t="shared" si="0"/>
        <v>0</v>
      </c>
    </row>
    <row r="54" spans="1:7" s="3" customFormat="1" ht="11.25" x14ac:dyDescent="0.2">
      <c r="A54" s="48" t="s">
        <v>290</v>
      </c>
      <c r="B54" s="46" t="s">
        <v>41</v>
      </c>
      <c r="C54" s="58" t="s">
        <v>63</v>
      </c>
      <c r="D54" s="120"/>
      <c r="E54" s="120">
        <v>7561600.7999999998</v>
      </c>
      <c r="F54" s="120"/>
      <c r="G54" s="104">
        <f t="shared" si="0"/>
        <v>7561600.7999999998</v>
      </c>
    </row>
    <row r="55" spans="1:7" s="3" customFormat="1" ht="11.25" x14ac:dyDescent="0.2">
      <c r="A55" s="48" t="s">
        <v>242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305</v>
      </c>
      <c r="B56" s="46" t="s">
        <v>66</v>
      </c>
      <c r="C56" s="58" t="s">
        <v>67</v>
      </c>
      <c r="D56" s="120">
        <v>19890</v>
      </c>
      <c r="E56" s="120">
        <v>3415378.11</v>
      </c>
      <c r="F56" s="120"/>
      <c r="G56" s="104">
        <f t="shared" si="0"/>
        <v>3435268.11</v>
      </c>
    </row>
    <row r="57" spans="1:7" s="3" customFormat="1" ht="11.25" x14ac:dyDescent="0.2">
      <c r="A57" s="48" t="s">
        <v>306</v>
      </c>
      <c r="B57" s="46" t="s">
        <v>68</v>
      </c>
      <c r="C57" s="58" t="s">
        <v>69</v>
      </c>
      <c r="D57" s="120">
        <v>431631</v>
      </c>
      <c r="E57" s="120">
        <v>7202062.8600000003</v>
      </c>
      <c r="F57" s="120">
        <v>2811544.5</v>
      </c>
      <c r="G57" s="104">
        <f t="shared" si="0"/>
        <v>10445238.359999999</v>
      </c>
    </row>
    <row r="58" spans="1:7" s="3" customFormat="1" ht="12" x14ac:dyDescent="0.2">
      <c r="A58" s="59" t="s">
        <v>315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271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294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274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0</v>
      </c>
      <c r="F62" s="118">
        <f>SUM(F64:F65)</f>
        <v>0</v>
      </c>
      <c r="G62" s="104">
        <f>SUM(D62:F62)</f>
        <v>0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307</v>
      </c>
      <c r="B64" s="49" t="s">
        <v>55</v>
      </c>
      <c r="C64" s="58" t="s">
        <v>77</v>
      </c>
      <c r="D64" s="119"/>
      <c r="E64" s="119"/>
      <c r="F64" s="119"/>
      <c r="G64" s="111">
        <f>SUM(D64:F64)</f>
        <v>0</v>
      </c>
    </row>
    <row r="65" spans="1:7" s="3" customFormat="1" ht="33.75" x14ac:dyDescent="0.2">
      <c r="A65" s="60" t="s">
        <v>275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276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22.5" x14ac:dyDescent="0.2">
      <c r="A68" s="48" t="s">
        <v>316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267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277</v>
      </c>
      <c r="B70" s="46" t="s">
        <v>76</v>
      </c>
      <c r="C70" s="58" t="s">
        <v>83</v>
      </c>
      <c r="D70" s="118">
        <f>SUM(D72:D73)</f>
        <v>371327.79</v>
      </c>
      <c r="E70" s="118">
        <f>SUM(E72:E73)</f>
        <v>0</v>
      </c>
      <c r="F70" s="118">
        <f>SUM(F72:F73)</f>
        <v>0</v>
      </c>
      <c r="G70" s="104">
        <f>SUM(D70:F70)</f>
        <v>371327.79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239</v>
      </c>
      <c r="B72" s="49" t="s">
        <v>78</v>
      </c>
      <c r="C72" s="58" t="s">
        <v>84</v>
      </c>
      <c r="D72" s="119">
        <v>371327.79</v>
      </c>
      <c r="E72" s="119"/>
      <c r="F72" s="119"/>
      <c r="G72" s="111">
        <f>SUM(D72:F72)</f>
        <v>371327.79</v>
      </c>
    </row>
    <row r="73" spans="1:7" s="3" customFormat="1" ht="22.5" x14ac:dyDescent="0.2">
      <c r="A73" s="48" t="s">
        <v>295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245</v>
      </c>
      <c r="B74" s="62" t="s">
        <v>79</v>
      </c>
      <c r="C74" s="63" t="s">
        <v>87</v>
      </c>
      <c r="D74" s="121"/>
      <c r="E74" s="121">
        <v>26700</v>
      </c>
      <c r="F74" s="121">
        <v>543.84</v>
      </c>
      <c r="G74" s="122">
        <f>SUM(D74:F74)</f>
        <v>27243.84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6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6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7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278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15489575.550000001</v>
      </c>
      <c r="F80" s="123">
        <f>SUM(F82:F84)</f>
        <v>1223999.52</v>
      </c>
      <c r="G80" s="124">
        <f>SUM(D80:F80)</f>
        <v>16713575.07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236</v>
      </c>
      <c r="B82" s="49" t="s">
        <v>91</v>
      </c>
      <c r="C82" s="58" t="s">
        <v>92</v>
      </c>
      <c r="D82" s="103"/>
      <c r="E82" s="119">
        <v>12995033.529999999</v>
      </c>
      <c r="F82" s="119">
        <v>42500</v>
      </c>
      <c r="G82" s="124">
        <f t="shared" ref="G82:G91" si="1">SUM(D82:F82)</f>
        <v>13037533.529999999</v>
      </c>
    </row>
    <row r="83" spans="1:7" s="3" customFormat="1" ht="11.25" x14ac:dyDescent="0.2">
      <c r="A83" s="38" t="s">
        <v>317</v>
      </c>
      <c r="B83" s="46" t="s">
        <v>93</v>
      </c>
      <c r="C83" s="58" t="s">
        <v>94</v>
      </c>
      <c r="D83" s="120"/>
      <c r="E83" s="120">
        <v>2494542.02</v>
      </c>
      <c r="F83" s="120">
        <v>1181499.52</v>
      </c>
      <c r="G83" s="124">
        <f t="shared" si="1"/>
        <v>3676041.54</v>
      </c>
    </row>
    <row r="84" spans="1:7" s="3" customFormat="1" ht="11.25" x14ac:dyDescent="0.2">
      <c r="A84" s="64" t="s">
        <v>279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296</v>
      </c>
      <c r="B85" s="46" t="s">
        <v>87</v>
      </c>
      <c r="C85" s="58"/>
      <c r="D85" s="120"/>
      <c r="E85" s="120"/>
      <c r="F85" s="120"/>
      <c r="G85" s="124">
        <f t="shared" si="1"/>
        <v>0</v>
      </c>
    </row>
    <row r="86" spans="1:7" s="3" customFormat="1" ht="22.5" x14ac:dyDescent="0.2">
      <c r="A86" s="65" t="s">
        <v>280</v>
      </c>
      <c r="B86" s="46" t="s">
        <v>97</v>
      </c>
      <c r="C86" s="58"/>
      <c r="D86" s="142">
        <f>D90+D116</f>
        <v>2188620</v>
      </c>
      <c r="E86" s="142">
        <f>E90+E116</f>
        <v>-11339124.25</v>
      </c>
      <c r="F86" s="142">
        <f>F90+F116</f>
        <v>-161773.24</v>
      </c>
      <c r="G86" s="124">
        <f t="shared" si="1"/>
        <v>-9312277.4900000002</v>
      </c>
    </row>
    <row r="87" spans="1:7" s="3" customFormat="1" ht="24" x14ac:dyDescent="0.2">
      <c r="A87" s="45" t="s">
        <v>237</v>
      </c>
      <c r="B87" s="46" t="s">
        <v>98</v>
      </c>
      <c r="C87" s="58"/>
      <c r="D87" s="148">
        <f>D16-D44</f>
        <v>2188620</v>
      </c>
      <c r="E87" s="148">
        <f>E16-E44</f>
        <v>-15128477.57</v>
      </c>
      <c r="F87" s="148">
        <f>F16-F44</f>
        <v>-169623.15</v>
      </c>
      <c r="G87" s="124">
        <f t="shared" si="1"/>
        <v>-13109480.720000001</v>
      </c>
    </row>
    <row r="88" spans="1:7" s="3" customFormat="1" ht="12" x14ac:dyDescent="0.2">
      <c r="A88" s="45" t="s">
        <v>297</v>
      </c>
      <c r="B88" s="46" t="s">
        <v>99</v>
      </c>
      <c r="C88" s="58"/>
      <c r="D88" s="117"/>
      <c r="E88" s="120"/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>
        <v>3789353.32</v>
      </c>
      <c r="F89" s="135">
        <v>7849.91</v>
      </c>
      <c r="G89" s="124">
        <f t="shared" si="1"/>
        <v>3797203.23</v>
      </c>
    </row>
    <row r="90" spans="1:7" s="3" customFormat="1" ht="22.5" x14ac:dyDescent="0.2">
      <c r="A90" s="65" t="s">
        <v>318</v>
      </c>
      <c r="B90" s="46" t="s">
        <v>100</v>
      </c>
      <c r="C90" s="58"/>
      <c r="D90" s="145">
        <f>D91+D95+D99+D103+D107</f>
        <v>0</v>
      </c>
      <c r="E90" s="145">
        <f>E91+E95+E99+E103+E107</f>
        <v>-6368276.3399999999</v>
      </c>
      <c r="F90" s="145">
        <f>F91+F95+F99+F103+F107</f>
        <v>1805.13</v>
      </c>
      <c r="G90" s="124">
        <f t="shared" si="1"/>
        <v>-6366471.21</v>
      </c>
    </row>
    <row r="91" spans="1:7" s="3" customFormat="1" ht="12" x14ac:dyDescent="0.2">
      <c r="A91" s="45" t="s">
        <v>253</v>
      </c>
      <c r="B91" s="46" t="s">
        <v>101</v>
      </c>
      <c r="C91" s="58"/>
      <c r="D91" s="118">
        <f>D93-D94</f>
        <v>0</v>
      </c>
      <c r="E91" s="118">
        <f>E93-E94</f>
        <v>-6678818.29</v>
      </c>
      <c r="F91" s="118">
        <f>F93-F94</f>
        <v>0</v>
      </c>
      <c r="G91" s="124">
        <f t="shared" si="1"/>
        <v>-6678818.29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268</v>
      </c>
      <c r="B93" s="49" t="s">
        <v>102</v>
      </c>
      <c r="C93" s="58" t="s">
        <v>100</v>
      </c>
      <c r="D93" s="119">
        <v>2122420</v>
      </c>
      <c r="E93" s="119">
        <v>6365215.2400000002</v>
      </c>
      <c r="F93" s="119">
        <v>42500</v>
      </c>
      <c r="G93" s="124">
        <f>SUM(D93:F93)</f>
        <v>8530135.2400000002</v>
      </c>
    </row>
    <row r="94" spans="1:7" s="3" customFormat="1" ht="11.25" x14ac:dyDescent="0.2">
      <c r="A94" s="48" t="s">
        <v>299</v>
      </c>
      <c r="B94" s="46" t="s">
        <v>103</v>
      </c>
      <c r="C94" s="58" t="s">
        <v>104</v>
      </c>
      <c r="D94" s="120">
        <v>2122420</v>
      </c>
      <c r="E94" s="120">
        <v>13044033.529999999</v>
      </c>
      <c r="F94" s="120">
        <v>42500</v>
      </c>
      <c r="G94" s="124">
        <f>SUM(D94:F94)</f>
        <v>15208953.529999999</v>
      </c>
    </row>
    <row r="95" spans="1:7" s="3" customFormat="1" ht="12" x14ac:dyDescent="0.2">
      <c r="A95" s="45" t="s">
        <v>308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319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320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254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298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 x14ac:dyDescent="0.2">
      <c r="A102" s="48" t="s">
        <v>272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281</v>
      </c>
      <c r="B103" s="49" t="s">
        <v>113</v>
      </c>
      <c r="C103" s="58"/>
      <c r="D103" s="123">
        <f>D105-D106</f>
        <v>0</v>
      </c>
      <c r="E103" s="123">
        <f>E105-E106</f>
        <v>310541.95</v>
      </c>
      <c r="F103" s="123">
        <f>F105-F106</f>
        <v>1805.13</v>
      </c>
      <c r="G103" s="124">
        <f>SUM(D103:F103)</f>
        <v>312347.08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269</v>
      </c>
      <c r="B105" s="49" t="s">
        <v>114</v>
      </c>
      <c r="C105" s="58" t="s">
        <v>115</v>
      </c>
      <c r="D105" s="119">
        <v>66200</v>
      </c>
      <c r="E105" s="119">
        <v>2805083.97</v>
      </c>
      <c r="F105" s="119">
        <v>1214474.71</v>
      </c>
      <c r="G105" s="124">
        <f>SUM(D105:F105)</f>
        <v>4085758.68</v>
      </c>
    </row>
    <row r="106" spans="1:7" s="3" customFormat="1" ht="11.25" x14ac:dyDescent="0.2">
      <c r="A106" s="64" t="s">
        <v>310</v>
      </c>
      <c r="B106" s="46" t="s">
        <v>116</v>
      </c>
      <c r="C106" s="61" t="s">
        <v>117</v>
      </c>
      <c r="D106" s="120">
        <v>66200</v>
      </c>
      <c r="E106" s="120">
        <v>2494542.02</v>
      </c>
      <c r="F106" s="120">
        <v>1212669.58</v>
      </c>
      <c r="G106" s="124">
        <f>SUM(D106:F106)</f>
        <v>3773411.6</v>
      </c>
    </row>
    <row r="107" spans="1:7" s="3" customFormat="1" ht="24" x14ac:dyDescent="0.2">
      <c r="A107" s="45" t="s">
        <v>309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256</v>
      </c>
      <c r="B109" s="49" t="s">
        <v>119</v>
      </c>
      <c r="C109" s="58" t="s">
        <v>120</v>
      </c>
      <c r="D109" s="119"/>
      <c r="E109" s="119">
        <v>91457749.409999996</v>
      </c>
      <c r="F109" s="119">
        <v>4213325.18</v>
      </c>
      <c r="G109" s="124">
        <f>SUM(D109:F109)</f>
        <v>95671074.590000004</v>
      </c>
    </row>
    <row r="110" spans="1:7" s="3" customFormat="1" ht="12" thickBot="1" x14ac:dyDescent="0.25">
      <c r="A110" s="64" t="s">
        <v>300</v>
      </c>
      <c r="B110" s="62" t="s">
        <v>121</v>
      </c>
      <c r="C110" s="63" t="s">
        <v>120</v>
      </c>
      <c r="D110" s="121"/>
      <c r="E110" s="121">
        <v>91457749.409999996</v>
      </c>
      <c r="F110" s="121">
        <v>4213325.18</v>
      </c>
      <c r="G110" s="122">
        <f>SUM(D110:F110)</f>
        <v>95671074.590000004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5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6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7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282</v>
      </c>
      <c r="B116" s="46" t="s">
        <v>123</v>
      </c>
      <c r="C116" s="67"/>
      <c r="D116" s="147">
        <f>D117-D147</f>
        <v>2188620</v>
      </c>
      <c r="E116" s="147">
        <f>E117-E147</f>
        <v>-4970847.91</v>
      </c>
      <c r="F116" s="147">
        <f>F117-F147</f>
        <v>-163578.37</v>
      </c>
      <c r="G116" s="100">
        <f>SUM(D116:F116)</f>
        <v>-2945806.28</v>
      </c>
    </row>
    <row r="117" spans="1:7" s="3" customFormat="1" ht="24" x14ac:dyDescent="0.2">
      <c r="A117" s="68" t="s">
        <v>255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-2802752.03</v>
      </c>
      <c r="F117" s="144">
        <f>F118+F122+F126+F130+F134+F138</f>
        <v>-163578.37</v>
      </c>
      <c r="G117" s="104">
        <f>SUM(D117:F117)</f>
        <v>-2966330.4</v>
      </c>
    </row>
    <row r="118" spans="1:7" s="3" customFormat="1" ht="12" x14ac:dyDescent="0.2">
      <c r="A118" s="45" t="s">
        <v>257</v>
      </c>
      <c r="B118" s="46" t="s">
        <v>104</v>
      </c>
      <c r="C118" s="74"/>
      <c r="D118" s="118">
        <f>D120-D121</f>
        <v>0</v>
      </c>
      <c r="E118" s="118">
        <f>E120-E121</f>
        <v>-1519655.77</v>
      </c>
      <c r="F118" s="118">
        <f>F120-F121</f>
        <v>-184495.94</v>
      </c>
      <c r="G118" s="104">
        <f>SUM(D118:F118)</f>
        <v>-1704151.71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301</v>
      </c>
      <c r="B120" s="49" t="s">
        <v>125</v>
      </c>
      <c r="C120" s="58" t="s">
        <v>126</v>
      </c>
      <c r="D120" s="119">
        <v>3270560.01</v>
      </c>
      <c r="E120" s="119">
        <v>78372480.180000007</v>
      </c>
      <c r="F120" s="119">
        <v>3997787.16</v>
      </c>
      <c r="G120" s="111">
        <f>SUM(D120:F120)</f>
        <v>85640827.349999994</v>
      </c>
    </row>
    <row r="121" spans="1:7" s="3" customFormat="1" ht="11.25" x14ac:dyDescent="0.2">
      <c r="A121" s="64" t="s">
        <v>259</v>
      </c>
      <c r="B121" s="46" t="s">
        <v>127</v>
      </c>
      <c r="C121" s="61" t="s">
        <v>128</v>
      </c>
      <c r="D121" s="120">
        <v>3270560.01</v>
      </c>
      <c r="E121" s="128">
        <v>79892135.950000003</v>
      </c>
      <c r="F121" s="128">
        <v>4182283.1</v>
      </c>
      <c r="G121" s="104">
        <f>SUM(D121:F121)</f>
        <v>87344979.060000002</v>
      </c>
    </row>
    <row r="122" spans="1:7" s="3" customFormat="1" ht="12" x14ac:dyDescent="0.2">
      <c r="A122" s="70" t="s">
        <v>321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258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283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260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241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246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240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284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261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311</v>
      </c>
      <c r="B138" s="46" t="s">
        <v>150</v>
      </c>
      <c r="C138" s="51"/>
      <c r="D138" s="112">
        <f>D140-D141</f>
        <v>0</v>
      </c>
      <c r="E138" s="112">
        <f>E140-E141</f>
        <v>-1283096.26</v>
      </c>
      <c r="F138" s="112">
        <f>F140-F141</f>
        <v>20917.57</v>
      </c>
      <c r="G138" s="104">
        <f>SUM(D138:F138)</f>
        <v>-1262178.69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270</v>
      </c>
      <c r="B140" s="49" t="s">
        <v>151</v>
      </c>
      <c r="C140" s="47" t="s">
        <v>152</v>
      </c>
      <c r="D140" s="102">
        <v>3302373.93</v>
      </c>
      <c r="E140" s="102">
        <v>83916044.579999998</v>
      </c>
      <c r="F140" s="119">
        <v>5114230.7699999996</v>
      </c>
      <c r="G140" s="111">
        <f>SUM(D140:F140)</f>
        <v>92332649.280000001</v>
      </c>
    </row>
    <row r="141" spans="1:7" s="3" customFormat="1" ht="12" thickBot="1" x14ac:dyDescent="0.25">
      <c r="A141" s="48" t="s">
        <v>262</v>
      </c>
      <c r="B141" s="62" t="s">
        <v>153</v>
      </c>
      <c r="C141" s="73" t="s">
        <v>154</v>
      </c>
      <c r="D141" s="129">
        <v>3302373.93</v>
      </c>
      <c r="E141" s="129">
        <v>85199140.840000004</v>
      </c>
      <c r="F141" s="121">
        <v>5093313.2</v>
      </c>
      <c r="G141" s="122">
        <f>SUM(D141:F141)</f>
        <v>93594827.969999999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5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6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7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263</v>
      </c>
      <c r="B147" s="49" t="s">
        <v>126</v>
      </c>
      <c r="C147" s="47"/>
      <c r="D147" s="143">
        <f>D148+D152+D156</f>
        <v>-2188620</v>
      </c>
      <c r="E147" s="143">
        <f>E148+E152+E156</f>
        <v>2168095.88</v>
      </c>
      <c r="F147" s="143">
        <f>F148+F152+F156</f>
        <v>0</v>
      </c>
      <c r="G147" s="100">
        <f>SUM(D147:F147)</f>
        <v>-20524.12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302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303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286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288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285</v>
      </c>
      <c r="B156" s="46" t="s">
        <v>142</v>
      </c>
      <c r="C156" s="47"/>
      <c r="D156" s="112">
        <f>D158-D159</f>
        <v>-2188620</v>
      </c>
      <c r="E156" s="112">
        <f>E158-E159</f>
        <v>2168095.88</v>
      </c>
      <c r="F156" s="112">
        <f>F158-F159</f>
        <v>0</v>
      </c>
      <c r="G156" s="104">
        <f>SUM(D156:F156)</f>
        <v>-20524.12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287</v>
      </c>
      <c r="B158" s="49" t="s">
        <v>166</v>
      </c>
      <c r="C158" s="47" t="s">
        <v>167</v>
      </c>
      <c r="D158" s="102">
        <v>3263127.01</v>
      </c>
      <c r="E158" s="102">
        <v>89035756.689999998</v>
      </c>
      <c r="F158" s="119">
        <v>4178654.33</v>
      </c>
      <c r="G158" s="111">
        <f>SUM(D158:F158)</f>
        <v>96477538.030000001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304</v>
      </c>
      <c r="B159" s="62" t="s">
        <v>168</v>
      </c>
      <c r="C159" s="73" t="s">
        <v>169</v>
      </c>
      <c r="D159" s="129">
        <v>5451747.0099999998</v>
      </c>
      <c r="E159" s="129">
        <v>86867660.810000002</v>
      </c>
      <c r="F159" s="121">
        <v>4178654.33</v>
      </c>
      <c r="G159" s="122">
        <f>SUM(D159:F159)</f>
        <v>96498062.150000006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22.5" x14ac:dyDescent="0.2">
      <c r="A161" s="79" t="s">
        <v>190</v>
      </c>
      <c r="B161" s="154" t="s">
        <v>228</v>
      </c>
      <c r="C161" s="154"/>
      <c r="D161" s="154"/>
      <c r="E161" s="94" t="s">
        <v>183</v>
      </c>
      <c r="F161" s="92"/>
      <c r="G161" s="99" t="s">
        <v>227</v>
      </c>
    </row>
    <row r="162" spans="1:10" s="80" customFormat="1" ht="9.75" customHeight="1" x14ac:dyDescent="0.2">
      <c r="A162" s="81" t="s">
        <v>186</v>
      </c>
      <c r="B162" s="153" t="s">
        <v>185</v>
      </c>
      <c r="C162" s="153"/>
      <c r="D162" s="153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58"/>
      <c r="C164" s="158"/>
      <c r="D164" s="158"/>
      <c r="E164" s="158"/>
      <c r="F164" s="158"/>
      <c r="G164" s="158"/>
      <c r="H164" s="84"/>
      <c r="I164" s="84"/>
      <c r="J164" s="84"/>
    </row>
    <row r="165" spans="1:10" s="80" customFormat="1" ht="11.25" customHeight="1" x14ac:dyDescent="0.2">
      <c r="A165" s="84"/>
      <c r="B165" s="153" t="s">
        <v>182</v>
      </c>
      <c r="C165" s="153"/>
      <c r="D165" s="153"/>
      <c r="E165" s="153"/>
      <c r="F165" s="153"/>
      <c r="G165" s="153"/>
      <c r="H165" s="84"/>
      <c r="J165" s="84"/>
    </row>
    <row r="166" spans="1:10" s="80" customFormat="1" ht="19.5" customHeight="1" x14ac:dyDescent="0.2">
      <c r="A166" s="85" t="s">
        <v>187</v>
      </c>
      <c r="B166" s="154"/>
      <c r="C166" s="154"/>
      <c r="D166" s="154"/>
      <c r="E166" s="86"/>
      <c r="F166" s="154"/>
      <c r="G166" s="154"/>
      <c r="I166" s="84"/>
      <c r="J166" s="84"/>
    </row>
    <row r="167" spans="1:10" s="80" customFormat="1" ht="10.5" customHeight="1" x14ac:dyDescent="0.2">
      <c r="A167" s="85" t="s">
        <v>188</v>
      </c>
      <c r="B167" s="153" t="s">
        <v>189</v>
      </c>
      <c r="C167" s="153"/>
      <c r="D167" s="153"/>
      <c r="E167" s="87" t="s">
        <v>184</v>
      </c>
      <c r="F167" s="153" t="s">
        <v>185</v>
      </c>
      <c r="G167" s="153"/>
      <c r="I167" s="84"/>
      <c r="J167" s="84"/>
    </row>
    <row r="168" spans="1:10" s="80" customFormat="1" ht="30" customHeight="1" x14ac:dyDescent="0.2">
      <c r="A168" s="79" t="s">
        <v>191</v>
      </c>
      <c r="B168" s="154"/>
      <c r="C168" s="154"/>
      <c r="D168" s="154"/>
      <c r="E168" s="154"/>
      <c r="F168" s="154"/>
      <c r="G168" s="99"/>
    </row>
    <row r="169" spans="1:10" s="80" customFormat="1" ht="10.5" customHeight="1" x14ac:dyDescent="0.2">
      <c r="A169" s="81" t="s">
        <v>186</v>
      </c>
      <c r="B169" s="153" t="s">
        <v>189</v>
      </c>
      <c r="C169" s="153"/>
      <c r="D169" s="153"/>
      <c r="E169" s="153" t="s">
        <v>185</v>
      </c>
      <c r="F169" s="153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2018-11-28T07:58:47Z</dcterms:modified>
</cp:coreProperties>
</file>