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85" windowHeight="7740"/>
  </bookViews>
  <sheets>
    <sheet name="Меню" sheetId="1" r:id="rId1"/>
  </sheets>
  <calcPr calcId="152511"/>
</workbook>
</file>

<file path=xl/calcChain.xml><?xml version="1.0" encoding="utf-8"?>
<calcChain xmlns="http://schemas.openxmlformats.org/spreadsheetml/2006/main">
  <c r="H110" i="1" l="1"/>
  <c r="H249" i="1" l="1"/>
  <c r="H245" i="1"/>
  <c r="B242" i="1"/>
  <c r="B241" i="1"/>
  <c r="H240" i="1"/>
  <c r="H237" i="1"/>
  <c r="G206" i="1"/>
  <c r="F206" i="1"/>
  <c r="E206" i="1"/>
  <c r="P206" i="1"/>
  <c r="O206" i="1"/>
  <c r="N206" i="1"/>
  <c r="M206" i="1"/>
  <c r="L206" i="1"/>
  <c r="K206" i="1"/>
  <c r="J206" i="1"/>
  <c r="I206" i="1"/>
  <c r="H229" i="1"/>
  <c r="H225" i="1"/>
  <c r="H219" i="1"/>
  <c r="H208" i="1"/>
  <c r="G184" i="1"/>
  <c r="F184" i="1"/>
  <c r="E184" i="1"/>
  <c r="P184" i="1"/>
  <c r="O184" i="1"/>
  <c r="N184" i="1"/>
  <c r="M184" i="1"/>
  <c r="L184" i="1"/>
  <c r="K184" i="1"/>
  <c r="J184" i="1"/>
  <c r="I184" i="1"/>
  <c r="H199" i="1"/>
  <c r="H188" i="1"/>
  <c r="H184" i="1" s="1"/>
  <c r="P162" i="1"/>
  <c r="O162" i="1"/>
  <c r="N162" i="1"/>
  <c r="M162" i="1"/>
  <c r="L162" i="1"/>
  <c r="K162" i="1"/>
  <c r="J162" i="1"/>
  <c r="I162" i="1"/>
  <c r="H174" i="1"/>
  <c r="H171" i="1"/>
  <c r="H164" i="1"/>
  <c r="G140" i="1"/>
  <c r="F140" i="1"/>
  <c r="E140" i="1"/>
  <c r="P140" i="1"/>
  <c r="O140" i="1"/>
  <c r="N140" i="1"/>
  <c r="M140" i="1"/>
  <c r="L140" i="1"/>
  <c r="K140" i="1"/>
  <c r="J140" i="1"/>
  <c r="I140" i="1"/>
  <c r="H151" i="1"/>
  <c r="B150" i="1"/>
  <c r="B149" i="1"/>
  <c r="H143" i="1"/>
  <c r="H141" i="1"/>
  <c r="I109" i="1"/>
  <c r="I84" i="1"/>
  <c r="G58" i="1"/>
  <c r="F58" i="1"/>
  <c r="E58" i="1"/>
  <c r="P58" i="1"/>
  <c r="O58" i="1"/>
  <c r="N58" i="1"/>
  <c r="M58" i="1"/>
  <c r="L58" i="1"/>
  <c r="K58" i="1"/>
  <c r="J58" i="1"/>
  <c r="I58" i="1"/>
  <c r="G29" i="1"/>
  <c r="F29" i="1"/>
  <c r="E29" i="1"/>
  <c r="P29" i="1"/>
  <c r="O29" i="1"/>
  <c r="N29" i="1"/>
  <c r="M29" i="1"/>
  <c r="L29" i="1"/>
  <c r="K29" i="1"/>
  <c r="J29" i="1"/>
  <c r="I29" i="1"/>
  <c r="P8" i="1"/>
  <c r="O8" i="1"/>
  <c r="N8" i="1"/>
  <c r="M8" i="1"/>
  <c r="L8" i="1"/>
  <c r="K8" i="1"/>
  <c r="J8" i="1"/>
  <c r="G8" i="1"/>
  <c r="F8" i="1"/>
  <c r="E8" i="1"/>
  <c r="I8" i="1"/>
  <c r="O84" i="1"/>
  <c r="N84" i="1"/>
  <c r="M84" i="1"/>
  <c r="L84" i="1"/>
  <c r="K84" i="1"/>
  <c r="J84" i="1"/>
  <c r="G84" i="1"/>
  <c r="F84" i="1"/>
  <c r="E84" i="1"/>
  <c r="G109" i="1"/>
  <c r="F109" i="1"/>
  <c r="E109" i="1"/>
  <c r="O109" i="1"/>
  <c r="P109" i="1"/>
  <c r="N109" i="1"/>
  <c r="M109" i="1"/>
  <c r="L109" i="1"/>
  <c r="K109" i="1"/>
  <c r="J109" i="1"/>
  <c r="H112" i="1"/>
  <c r="H132" i="1"/>
  <c r="H128" i="1"/>
  <c r="B124" i="1"/>
  <c r="B123" i="1"/>
  <c r="B122" i="1"/>
  <c r="B118" i="1"/>
  <c r="B117" i="1"/>
  <c r="H116" i="1"/>
  <c r="H16" i="1"/>
  <c r="H59" i="1"/>
  <c r="H102" i="1"/>
  <c r="H99" i="1"/>
  <c r="H85" i="1"/>
  <c r="H76" i="1"/>
  <c r="H72" i="1"/>
  <c r="B69" i="1"/>
  <c r="C65" i="1"/>
  <c r="B65" i="1"/>
  <c r="B64" i="1"/>
  <c r="B63" i="1"/>
  <c r="H62" i="1"/>
  <c r="H50" i="1"/>
  <c r="B47" i="1"/>
  <c r="B46" i="1"/>
  <c r="B45" i="1"/>
  <c r="B44" i="1"/>
  <c r="H43" i="1"/>
  <c r="B39" i="1"/>
  <c r="B36" i="1"/>
  <c r="B35" i="1"/>
  <c r="B34" i="1"/>
  <c r="H33" i="1"/>
  <c r="H30" i="1"/>
  <c r="H206" i="1" l="1"/>
  <c r="H140" i="1"/>
  <c r="H29" i="1"/>
  <c r="H84" i="1"/>
  <c r="H58" i="1"/>
  <c r="H109" i="1"/>
  <c r="H19" i="1" l="1"/>
  <c r="H11" i="1"/>
  <c r="H9" i="1"/>
  <c r="H8" i="1" l="1"/>
  <c r="E236" i="1"/>
  <c r="F236" i="1"/>
  <c r="G236" i="1"/>
  <c r="H236" i="1"/>
  <c r="P84" i="1" l="1"/>
  <c r="P236" i="1" l="1"/>
  <c r="O236" i="1"/>
  <c r="N236" i="1"/>
  <c r="M236" i="1"/>
  <c r="L236" i="1"/>
  <c r="K236" i="1"/>
  <c r="J236" i="1"/>
  <c r="I236" i="1"/>
</calcChain>
</file>

<file path=xl/sharedStrings.xml><?xml version="1.0" encoding="utf-8"?>
<sst xmlns="http://schemas.openxmlformats.org/spreadsheetml/2006/main" count="435" uniqueCount="139">
  <si>
    <t>6 день</t>
  </si>
  <si>
    <t>Наименование блюда</t>
  </si>
  <si>
    <t>Брутто, г</t>
  </si>
  <si>
    <t>Нетто, г</t>
  </si>
  <si>
    <t>Химический состав</t>
  </si>
  <si>
    <t>Витамины, мг</t>
  </si>
  <si>
    <t>Минералы, мг</t>
  </si>
  <si>
    <t>Выход, г</t>
  </si>
  <si>
    <t>Белки, г</t>
  </si>
  <si>
    <t>Жиры, г</t>
  </si>
  <si>
    <t>Угл. г</t>
  </si>
  <si>
    <t>ЭЦ, ккал</t>
  </si>
  <si>
    <t>С</t>
  </si>
  <si>
    <t>В1</t>
  </si>
  <si>
    <t>А (мкг рет.экв.)</t>
  </si>
  <si>
    <t>Е (мг ток.экв.)</t>
  </si>
  <si>
    <t xml:space="preserve">Ca </t>
  </si>
  <si>
    <t>P</t>
  </si>
  <si>
    <t>Mg</t>
  </si>
  <si>
    <t>Fe</t>
  </si>
  <si>
    <t>хлеб пшеничный</t>
  </si>
  <si>
    <t>масло сливочное</t>
  </si>
  <si>
    <t>1 день</t>
  </si>
  <si>
    <t>200/5</t>
  </si>
  <si>
    <t xml:space="preserve">сахар </t>
  </si>
  <si>
    <t>говядина 1 категории</t>
  </si>
  <si>
    <t>или говядина полуфабрикат</t>
  </si>
  <si>
    <t>с 01.01 - 25%</t>
  </si>
  <si>
    <t>картофель - 01.09.-31.10.- 25%</t>
  </si>
  <si>
    <t>01.11.-31.12. -30%</t>
  </si>
  <si>
    <t>01.01-29.02 - 35%</t>
  </si>
  <si>
    <t>01.03 - 40%</t>
  </si>
  <si>
    <t>лук репчатый</t>
  </si>
  <si>
    <t xml:space="preserve">масло сливочное </t>
  </si>
  <si>
    <t>сахар</t>
  </si>
  <si>
    <t>1 ЗАВТРАК</t>
  </si>
  <si>
    <t>масло растительное</t>
  </si>
  <si>
    <t>Хлеб ржаной</t>
  </si>
  <si>
    <t>макаронные изделия</t>
  </si>
  <si>
    <t>молоко питьевое</t>
  </si>
  <si>
    <t>мука пшеничная</t>
  </si>
  <si>
    <t>2 день</t>
  </si>
  <si>
    <t>вода питьевая</t>
  </si>
  <si>
    <t>сыр</t>
  </si>
  <si>
    <t xml:space="preserve">крупа гречневая </t>
  </si>
  <si>
    <t>изюм</t>
  </si>
  <si>
    <t>3 день</t>
  </si>
  <si>
    <t>крупа рисовая</t>
  </si>
  <si>
    <t>соль йодированная</t>
  </si>
  <si>
    <t>4 день</t>
  </si>
  <si>
    <t>Бутерброд с маслом (№ 1-2004)</t>
  </si>
  <si>
    <t>сметана</t>
  </si>
  <si>
    <t>5 день</t>
  </si>
  <si>
    <t>масса готового изделия</t>
  </si>
  <si>
    <t>7 день</t>
  </si>
  <si>
    <t>8 день</t>
  </si>
  <si>
    <t>9 день</t>
  </si>
  <si>
    <t>масса тушеного мяса</t>
  </si>
  <si>
    <t>10 день</t>
  </si>
  <si>
    <t>ЗАВТРАК</t>
  </si>
  <si>
    <t>30/10</t>
  </si>
  <si>
    <t>батон пшеничный</t>
  </si>
  <si>
    <t>Чай с сахаром (р.685-2004)</t>
  </si>
  <si>
    <t>джем или повидло (без искусственных ароматизаторов, консервантов и красителей)</t>
  </si>
  <si>
    <t>лимон</t>
  </si>
  <si>
    <t>Кофейный напиток (№692-2004)</t>
  </si>
  <si>
    <t xml:space="preserve">кофейный напиток </t>
  </si>
  <si>
    <t>ПРИМЕРНОЕ 10-ТИ ДНЕВНОЕ МЕНЮ (ЗАВТРАК, ОБЕД ) ДЛЯ ДЕТЕЙ С 7 ЛЕТ И СТАРШЕ (сезон осень-зима)</t>
  </si>
  <si>
    <t>сухари пшеничные</t>
  </si>
  <si>
    <t>творог</t>
  </si>
  <si>
    <t>яйцо куриное</t>
  </si>
  <si>
    <t>масло растительное для смазки листа</t>
  </si>
  <si>
    <t>Бутерброд с джемом или повидлом (№2 -2004)</t>
  </si>
  <si>
    <t>В качестве закуски:</t>
  </si>
  <si>
    <t>50</t>
  </si>
  <si>
    <t>Мучное кондитерское изделие  промышленного производства в ассортименте (вафли, пряники, печенье и т.п.)</t>
  </si>
  <si>
    <t>Каша рисовая жидкая с маслом (р.311-2004)</t>
  </si>
  <si>
    <t>Чай с лимоном (р.686-2004)</t>
  </si>
  <si>
    <t>чай-заварка</t>
  </si>
  <si>
    <t>Хлеб пшеничный</t>
  </si>
  <si>
    <t>или Хлеб пшеничный витаминизированный</t>
  </si>
  <si>
    <t>Бутерброд с сыром (р.3-2004)</t>
  </si>
  <si>
    <t>30/15</t>
  </si>
  <si>
    <t>Котлета рыбная запеченная (р.388-2004)</t>
  </si>
  <si>
    <t xml:space="preserve"> минтай потрошенный обезглавленный (филе с кожей без костей)</t>
  </si>
  <si>
    <t>или горбуша потрошенная с головой (филе без кожи и костей)</t>
  </si>
  <si>
    <t>или филе горбуши свежемороженой  в ледяной глазури промышленного производства</t>
  </si>
  <si>
    <t xml:space="preserve">яйцо куриное </t>
  </si>
  <si>
    <t>Картофельное пюре (р.520-2004)</t>
  </si>
  <si>
    <t>Чай с молоком №630-1996</t>
  </si>
  <si>
    <t>Гуляш из говядины (р.437-2004)</t>
  </si>
  <si>
    <t>или говядина гуляш-полуфабрикат промышленного производства</t>
  </si>
  <si>
    <t>масса соуса</t>
  </si>
  <si>
    <t>томатное пюре (без искусственных ароматизаторов, красителей и консервантов, без содержания крахмала и соли)</t>
  </si>
  <si>
    <t>Гречка вязкая отварная (р.510-2004)</t>
  </si>
  <si>
    <t>Какао с молоком (р.642-1996)</t>
  </si>
  <si>
    <t>какао - порошок</t>
  </si>
  <si>
    <t>Пудинг творожный запеченный с молоком сгущенным №362-2004</t>
  </si>
  <si>
    <t xml:space="preserve">  мука пшеничная</t>
  </si>
  <si>
    <t>или крупа манная</t>
  </si>
  <si>
    <t>ванилин</t>
  </si>
  <si>
    <t>сухари</t>
  </si>
  <si>
    <t>масло сливочное для смазки листа</t>
  </si>
  <si>
    <t>масса готового пудинга</t>
  </si>
  <si>
    <t>молоко сгущенное с сахаром</t>
  </si>
  <si>
    <t>Бутерброд с маслом (р.1-2004)</t>
  </si>
  <si>
    <t>Куриные мячики (ТТК - Разработано АУ ТО "Центр технологического контроля")</t>
  </si>
  <si>
    <t xml:space="preserve">курица потрошеная 1 категории </t>
  </si>
  <si>
    <t>или грудка куриная на кости</t>
  </si>
  <si>
    <t>или фарш куриный промышленного производства</t>
  </si>
  <si>
    <t>морковь до 01.01.-20%</t>
  </si>
  <si>
    <t>Рис припущенный №512-2004</t>
  </si>
  <si>
    <t>Бутерброд с сыром и маслом (р.1, 3-2004)</t>
  </si>
  <si>
    <t>20/5/15</t>
  </si>
  <si>
    <t>Омлет натуральный с маслом №284-1996 с подгарнировкой (№244-2006,Москва)</t>
  </si>
  <si>
    <t>масса готового омлета</t>
  </si>
  <si>
    <t>масло сливочное на полив</t>
  </si>
  <si>
    <t>горошек зеленый консервированный (после термической обработки)</t>
  </si>
  <si>
    <t>или кукуруза консервированная (после термической обработки)</t>
  </si>
  <si>
    <t>Фрукты в ассортименте №458-2006, Москва</t>
  </si>
  <si>
    <t>Кондитерское изделие  промышленного производства в ассортименте (конфеты, шоколад и т.п.)</t>
  </si>
  <si>
    <t>Колбасные изделия отварные с соусом (р.413-2004)</t>
  </si>
  <si>
    <t>120</t>
  </si>
  <si>
    <t>сосиски молочные или колбаса вареная, в том числе из мяса птицы</t>
  </si>
  <si>
    <t>соус сметанный с томатом (р.601-2004):</t>
  </si>
  <si>
    <t>Макаронные изделия отварные (р.516-2004)</t>
  </si>
  <si>
    <t>Запеканка из творога со сгущенным молоком (р.366-2004)</t>
  </si>
  <si>
    <t xml:space="preserve"> или крупа манная</t>
  </si>
  <si>
    <t>Булочка домашняя ( р.564-2013, Пермь)</t>
  </si>
  <si>
    <t>мука пшеничная на подпыл</t>
  </si>
  <si>
    <t xml:space="preserve">сахар  </t>
  </si>
  <si>
    <t>сахар (для отделки)</t>
  </si>
  <si>
    <t>яйцо куриное (для смазки)</t>
  </si>
  <si>
    <t>дрожжи прессованные</t>
  </si>
  <si>
    <t>Каша пшеничная жидкая с маслом (р.311-2004)</t>
  </si>
  <si>
    <t>крупа пшеничная</t>
  </si>
  <si>
    <t>Курица запеченная  (р.494-2004)</t>
  </si>
  <si>
    <t>курица потрошеная 1 категории</t>
  </si>
  <si>
    <t xml:space="preserve">или грудка куриная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</si>
</sst>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8"/>
      <name val="Arial"/>
      <family val="2"/>
    </font>
    <font>
      <b/>
      <sz val="6"/>
      <name val="Arial"/>
      <family val="2"/>
    </font>
    <font>
      <b/>
      <i/>
      <sz val="14"/>
      <name val="Arial Black"/>
      <family val="2"/>
      <charset val="204"/>
    </font>
    <font>
      <b/>
      <sz val="6"/>
      <color theme="1"/>
      <name val="Calibri"/>
      <family val="2"/>
      <scheme val="minor"/>
    </font>
    <font>
      <b/>
      <sz val="6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6"/>
      <name val="Arial"/>
      <family val="2"/>
      <charset val="204"/>
    </font>
    <font>
      <sz val="6"/>
      <name val="Arial Cyr"/>
      <charset val="204"/>
    </font>
    <font>
      <b/>
      <sz val="6"/>
      <name val="Arial Cyr"/>
      <charset val="204"/>
    </font>
    <font>
      <sz val="6"/>
      <name val="Arial"/>
      <family val="2"/>
      <charset val="204"/>
    </font>
    <font>
      <sz val="6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 Cyr"/>
      <charset val="204"/>
    </font>
    <font>
      <sz val="9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9"/>
      <name val="Arial"/>
      <family val="2"/>
    </font>
    <font>
      <b/>
      <sz val="12"/>
      <name val="Arial"/>
      <family val="2"/>
      <charset val="204"/>
    </font>
    <font>
      <b/>
      <sz val="11"/>
      <name val="Arial"/>
      <family val="2"/>
    </font>
    <font>
      <b/>
      <u/>
      <sz val="10"/>
      <name val="Arial Cyr"/>
      <charset val="204"/>
    </font>
    <font>
      <b/>
      <i/>
      <sz val="1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3" fillId="0" borderId="0"/>
  </cellStyleXfs>
  <cellXfs count="197">
    <xf numFmtId="0" fontId="0" fillId="0" borderId="0" xfId="0"/>
    <xf numFmtId="0" fontId="5" fillId="0" borderId="2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right" vertical="center" wrapText="1"/>
    </xf>
    <xf numFmtId="164" fontId="13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2" fontId="17" fillId="3" borderId="2" xfId="1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right" vertical="center" wrapText="1"/>
    </xf>
    <xf numFmtId="2" fontId="18" fillId="0" borderId="2" xfId="1" applyNumberFormat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right" vertical="center" wrapText="1"/>
    </xf>
    <xf numFmtId="0" fontId="16" fillId="3" borderId="2" xfId="1" applyFont="1" applyFill="1" applyBorder="1" applyAlignment="1">
      <alignment horizontal="center" vertical="center"/>
    </xf>
    <xf numFmtId="2" fontId="19" fillId="0" borderId="2" xfId="1" applyNumberFormat="1" applyFont="1" applyFill="1" applyBorder="1" applyAlignment="1">
      <alignment horizontal="center" vertical="top"/>
    </xf>
    <xf numFmtId="2" fontId="19" fillId="3" borderId="2" xfId="1" applyNumberFormat="1" applyFont="1" applyFill="1" applyBorder="1" applyAlignment="1">
      <alignment horizontal="center" vertical="top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/>
    </xf>
    <xf numFmtId="2" fontId="21" fillId="0" borderId="0" xfId="0" applyNumberFormat="1" applyFont="1"/>
    <xf numFmtId="164" fontId="16" fillId="3" borderId="2" xfId="1" applyNumberFormat="1" applyFont="1" applyFill="1" applyBorder="1" applyAlignment="1">
      <alignment horizontal="center" vertical="center"/>
    </xf>
    <xf numFmtId="0" fontId="1" fillId="0" borderId="0" xfId="0" applyFont="1"/>
    <xf numFmtId="0" fontId="15" fillId="0" borderId="2" xfId="0" applyFont="1" applyBorder="1" applyAlignment="1">
      <alignment horizontal="center" vertical="center"/>
    </xf>
    <xf numFmtId="1" fontId="13" fillId="3" borderId="2" xfId="0" applyNumberFormat="1" applyFont="1" applyFill="1" applyBorder="1" applyAlignment="1">
      <alignment horizontal="center" vertical="center"/>
    </xf>
    <xf numFmtId="1" fontId="0" fillId="3" borderId="2" xfId="0" applyNumberFormat="1" applyFont="1" applyFill="1" applyBorder="1" applyAlignment="1">
      <alignment horizontal="center" vertical="center"/>
    </xf>
    <xf numFmtId="2" fontId="18" fillId="3" borderId="2" xfId="1" applyNumberFormat="1" applyFont="1" applyFill="1" applyBorder="1" applyAlignment="1">
      <alignment vertical="center"/>
    </xf>
    <xf numFmtId="2" fontId="18" fillId="3" borderId="2" xfId="1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2" fontId="12" fillId="3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2" fontId="13" fillId="3" borderId="2" xfId="0" applyNumberFormat="1" applyFont="1" applyFill="1" applyBorder="1" applyAlignment="1">
      <alignment horizontal="center" vertical="center"/>
    </xf>
    <xf numFmtId="2" fontId="27" fillId="0" borderId="2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21" fillId="0" borderId="2" xfId="0" applyFont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64" fontId="25" fillId="3" borderId="2" xfId="0" applyNumberFormat="1" applyFont="1" applyFill="1" applyBorder="1" applyAlignment="1">
      <alignment horizontal="center" vertical="center"/>
    </xf>
    <xf numFmtId="164" fontId="26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/>
    </xf>
    <xf numFmtId="49" fontId="12" fillId="3" borderId="2" xfId="1" applyNumberFormat="1" applyFont="1" applyFill="1" applyBorder="1" applyAlignment="1">
      <alignment horizontal="center" vertical="center"/>
    </xf>
    <xf numFmtId="164" fontId="12" fillId="3" borderId="2" xfId="1" applyNumberFormat="1" applyFont="1" applyFill="1" applyBorder="1" applyAlignment="1">
      <alignment horizontal="center" vertical="center"/>
    </xf>
    <xf numFmtId="1" fontId="12" fillId="3" borderId="2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164" fontId="13" fillId="3" borderId="2" xfId="1" applyNumberFormat="1" applyFont="1" applyFill="1" applyBorder="1" applyAlignment="1">
      <alignment horizontal="center" vertical="center"/>
    </xf>
    <xf numFmtId="2" fontId="20" fillId="3" borderId="2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164" fontId="29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164" fontId="0" fillId="3" borderId="2" xfId="0" applyNumberFormat="1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1" fontId="22" fillId="3" borderId="2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right" vertical="center" wrapText="1"/>
    </xf>
    <xf numFmtId="1" fontId="13" fillId="5" borderId="2" xfId="0" applyNumberFormat="1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right" vertical="center" wrapText="1"/>
    </xf>
    <xf numFmtId="1" fontId="14" fillId="5" borderId="2" xfId="0" applyNumberFormat="1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" fontId="14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1" fontId="24" fillId="3" borderId="2" xfId="0" applyNumberFormat="1" applyFont="1" applyFill="1" applyBorder="1" applyAlignment="1">
      <alignment horizontal="center" vertical="center"/>
    </xf>
    <xf numFmtId="2" fontId="13" fillId="3" borderId="2" xfId="0" applyNumberFormat="1" applyFont="1" applyFill="1" applyBorder="1" applyAlignment="1">
      <alignment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30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1" fontId="13" fillId="5" borderId="2" xfId="0" applyNumberFormat="1" applyFont="1" applyFill="1" applyBorder="1" applyAlignment="1">
      <alignment horizontal="center" vertical="center"/>
    </xf>
    <xf numFmtId="1" fontId="0" fillId="3" borderId="2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/>
    <xf numFmtId="164" fontId="0" fillId="3" borderId="2" xfId="0" applyNumberFormat="1" applyFont="1" applyFill="1" applyBorder="1" applyAlignment="1">
      <alignment horizontal="center"/>
    </xf>
    <xf numFmtId="1" fontId="0" fillId="3" borderId="2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164" fontId="12" fillId="3" borderId="2" xfId="2" applyNumberFormat="1" applyFont="1" applyFill="1" applyBorder="1" applyAlignment="1">
      <alignment horizontal="center" vertical="center"/>
    </xf>
    <xf numFmtId="1" fontId="13" fillId="3" borderId="2" xfId="2" applyNumberFormat="1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right" vertical="center"/>
    </xf>
    <xf numFmtId="164" fontId="13" fillId="3" borderId="2" xfId="2" applyNumberFormat="1" applyFont="1" applyFill="1" applyBorder="1" applyAlignment="1">
      <alignment horizontal="center" vertical="center"/>
    </xf>
    <xf numFmtId="2" fontId="13" fillId="3" borderId="2" xfId="2" applyNumberFormat="1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right" vertical="center"/>
    </xf>
    <xf numFmtId="1" fontId="13" fillId="0" borderId="2" xfId="2" applyNumberFormat="1" applyFont="1" applyBorder="1" applyAlignment="1">
      <alignment horizontal="center" vertical="center"/>
    </xf>
    <xf numFmtId="164" fontId="13" fillId="0" borderId="2" xfId="2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right" vertical="center" wrapText="1"/>
    </xf>
    <xf numFmtId="49" fontId="12" fillId="3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right" vertical="center" wrapText="1"/>
    </xf>
    <xf numFmtId="2" fontId="13" fillId="0" borderId="2" xfId="0" applyNumberFormat="1" applyFont="1" applyFill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right" vertical="center" wrapText="1"/>
    </xf>
    <xf numFmtId="1" fontId="13" fillId="0" borderId="2" xfId="0" applyNumberFormat="1" applyFont="1" applyBorder="1" applyAlignment="1" applyProtection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right" vertical="center" wrapText="1"/>
    </xf>
    <xf numFmtId="164" fontId="31" fillId="0" borderId="2" xfId="0" applyNumberFormat="1" applyFont="1" applyFill="1" applyBorder="1" applyAlignment="1">
      <alignment horizontal="center" vertical="center"/>
    </xf>
    <xf numFmtId="164" fontId="31" fillId="3" borderId="2" xfId="0" applyNumberFormat="1" applyFont="1" applyFill="1" applyBorder="1" applyAlignment="1">
      <alignment horizontal="center" vertical="center"/>
    </xf>
    <xf numFmtId="164" fontId="31" fillId="3" borderId="2" xfId="0" applyNumberFormat="1" applyFont="1" applyFill="1" applyBorder="1" applyAlignment="1">
      <alignment vertical="center"/>
    </xf>
    <xf numFmtId="164" fontId="13" fillId="3" borderId="2" xfId="2" applyNumberFormat="1" applyFont="1" applyFill="1" applyBorder="1" applyAlignment="1">
      <alignment horizontal="right" vertical="center"/>
    </xf>
    <xf numFmtId="0" fontId="32" fillId="0" borderId="2" xfId="0" applyNumberFormat="1" applyFont="1" applyFill="1" applyBorder="1" applyAlignment="1">
      <alignment horizontal="center" vertical="center" wrapText="1"/>
    </xf>
    <xf numFmtId="0" fontId="32" fillId="3" borderId="2" xfId="0" applyNumberFormat="1" applyFont="1" applyFill="1" applyBorder="1" applyAlignment="1">
      <alignment horizontal="center" vertical="center" wrapText="1"/>
    </xf>
    <xf numFmtId="1" fontId="0" fillId="5" borderId="2" xfId="0" applyNumberFormat="1" applyFont="1" applyFill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0" fontId="33" fillId="3" borderId="2" xfId="0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center"/>
    </xf>
    <xf numFmtId="1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/>
    <xf numFmtId="164" fontId="11" fillId="6" borderId="2" xfId="0" applyNumberFormat="1" applyFont="1" applyFill="1" applyBorder="1" applyAlignment="1"/>
    <xf numFmtId="164" fontId="0" fillId="0" borderId="2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right" vertical="center"/>
    </xf>
    <xf numFmtId="2" fontId="27" fillId="3" borderId="2" xfId="1" applyNumberFormat="1" applyFont="1" applyFill="1" applyBorder="1" applyAlignment="1">
      <alignment horizontal="center" vertical="center"/>
    </xf>
    <xf numFmtId="2" fontId="25" fillId="3" borderId="2" xfId="1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164" fontId="34" fillId="0" borderId="2" xfId="0" applyNumberFormat="1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/>
    </xf>
    <xf numFmtId="1" fontId="31" fillId="3" borderId="2" xfId="0" applyNumberFormat="1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right" vertical="center"/>
    </xf>
    <xf numFmtId="2" fontId="23" fillId="3" borderId="2" xfId="0" applyNumberFormat="1" applyFont="1" applyFill="1" applyBorder="1" applyAlignment="1">
      <alignment vertical="center"/>
    </xf>
    <xf numFmtId="0" fontId="14" fillId="5" borderId="2" xfId="0" applyFont="1" applyFill="1" applyBorder="1" applyAlignment="1">
      <alignment horizontal="right" vertical="center" wrapText="1"/>
    </xf>
    <xf numFmtId="1" fontId="13" fillId="7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2" xfId="2" applyFont="1" applyFill="1" applyBorder="1" applyAlignment="1">
      <alignment horizontal="left" vertical="center" wrapText="1"/>
    </xf>
    <xf numFmtId="0" fontId="12" fillId="3" borderId="4" xfId="1" applyFont="1" applyFill="1" applyBorder="1" applyAlignment="1">
      <alignment horizontal="left" vertical="top" wrapText="1"/>
    </xf>
    <xf numFmtId="0" fontId="12" fillId="3" borderId="5" xfId="1" applyFont="1" applyFill="1" applyBorder="1" applyAlignment="1">
      <alignment horizontal="left" vertical="top" wrapText="1"/>
    </xf>
    <xf numFmtId="0" fontId="12" fillId="3" borderId="6" xfId="1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2" fillId="3" borderId="2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3"/>
  <sheetViews>
    <sheetView tabSelected="1" zoomScaleNormal="100" workbookViewId="0">
      <selection activeCell="I10" sqref="I10"/>
    </sheetView>
  </sheetViews>
  <sheetFormatPr defaultRowHeight="15" x14ac:dyDescent="0.25"/>
  <cols>
    <col min="1" max="1" width="28" customWidth="1"/>
    <col min="2" max="3" width="7.5703125" customWidth="1"/>
    <col min="4" max="4" width="8.42578125" customWidth="1"/>
    <col min="5" max="5" width="7.7109375" customWidth="1"/>
    <col min="6" max="6" width="6.5703125" customWidth="1"/>
    <col min="7" max="7" width="7" customWidth="1"/>
    <col min="8" max="8" width="7.42578125" customWidth="1"/>
    <col min="9" max="9" width="6" style="29" customWidth="1"/>
    <col min="10" max="10" width="5.140625" style="29" customWidth="1"/>
    <col min="11" max="11" width="6.140625" style="29" customWidth="1"/>
    <col min="12" max="12" width="5.85546875" style="29" customWidth="1"/>
    <col min="13" max="13" width="7.140625" style="29" customWidth="1"/>
    <col min="14" max="14" width="6.7109375" style="29" customWidth="1"/>
    <col min="15" max="15" width="6.140625" style="29" customWidth="1"/>
    <col min="16" max="16" width="5.42578125" style="29" customWidth="1"/>
  </cols>
  <sheetData>
    <row r="2" spans="1:16" x14ac:dyDescent="0.25">
      <c r="A2" s="163" t="s">
        <v>67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16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5" spans="1:16" ht="21" x14ac:dyDescent="0.25">
      <c r="A5" s="166" t="s">
        <v>22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</row>
    <row r="6" spans="1:16" x14ac:dyDescent="0.25">
      <c r="A6" s="167" t="s">
        <v>1</v>
      </c>
      <c r="B6" s="168" t="s">
        <v>2</v>
      </c>
      <c r="C6" s="168" t="s">
        <v>3</v>
      </c>
      <c r="D6" s="169" t="s">
        <v>4</v>
      </c>
      <c r="E6" s="170"/>
      <c r="F6" s="170"/>
      <c r="G6" s="170"/>
      <c r="H6" s="171"/>
      <c r="I6" s="172" t="s">
        <v>5</v>
      </c>
      <c r="J6" s="172"/>
      <c r="K6" s="172"/>
      <c r="L6" s="172"/>
      <c r="M6" s="172" t="s">
        <v>6</v>
      </c>
      <c r="N6" s="172"/>
      <c r="O6" s="172"/>
      <c r="P6" s="172"/>
    </row>
    <row r="7" spans="1:16" ht="16.5" x14ac:dyDescent="0.25">
      <c r="A7" s="167"/>
      <c r="B7" s="168"/>
      <c r="C7" s="168"/>
      <c r="D7" s="1" t="s">
        <v>7</v>
      </c>
      <c r="E7" s="2" t="s">
        <v>8</v>
      </c>
      <c r="F7" s="2" t="s">
        <v>9</v>
      </c>
      <c r="G7" s="2" t="s">
        <v>10</v>
      </c>
      <c r="H7" s="3" t="s">
        <v>11</v>
      </c>
      <c r="I7" s="26" t="s">
        <v>12</v>
      </c>
      <c r="J7" s="27" t="s">
        <v>13</v>
      </c>
      <c r="K7" s="27" t="s">
        <v>14</v>
      </c>
      <c r="L7" s="27" t="s">
        <v>15</v>
      </c>
      <c r="M7" s="27" t="s">
        <v>16</v>
      </c>
      <c r="N7" s="27" t="s">
        <v>17</v>
      </c>
      <c r="O7" s="27" t="s">
        <v>18</v>
      </c>
      <c r="P7" s="26" t="s">
        <v>19</v>
      </c>
    </row>
    <row r="8" spans="1:16" ht="22.5" x14ac:dyDescent="0.45">
      <c r="A8" s="164" t="s">
        <v>59</v>
      </c>
      <c r="B8" s="165"/>
      <c r="C8" s="165"/>
      <c r="D8" s="165"/>
      <c r="E8" s="43">
        <f t="shared" ref="E8:H8" si="0">SUM(E9:E24)</f>
        <v>15.27</v>
      </c>
      <c r="F8" s="43">
        <f t="shared" si="0"/>
        <v>23.71</v>
      </c>
      <c r="G8" s="43">
        <f t="shared" si="0"/>
        <v>122.455</v>
      </c>
      <c r="H8" s="43">
        <f t="shared" si="0"/>
        <v>764.29</v>
      </c>
      <c r="I8" s="43">
        <f>SUM(I9:I24)</f>
        <v>1.9055555555555557</v>
      </c>
      <c r="J8" s="43">
        <f t="shared" ref="J8:P8" si="1">SUM(J9:J24)</f>
        <v>0.15272222222222223</v>
      </c>
      <c r="K8" s="43">
        <f t="shared" si="1"/>
        <v>0.76</v>
      </c>
      <c r="L8" s="43">
        <f t="shared" si="1"/>
        <v>1.3888888888888888</v>
      </c>
      <c r="M8" s="43">
        <f t="shared" si="1"/>
        <v>606.11</v>
      </c>
      <c r="N8" s="43">
        <f t="shared" si="1"/>
        <v>216.25333333333333</v>
      </c>
      <c r="O8" s="43">
        <f t="shared" si="1"/>
        <v>50.00333333333333</v>
      </c>
      <c r="P8" s="43">
        <f t="shared" si="1"/>
        <v>2.3600000000000003</v>
      </c>
    </row>
    <row r="9" spans="1:16" ht="15.75" customHeight="1" x14ac:dyDescent="0.25">
      <c r="A9" s="162" t="s">
        <v>73</v>
      </c>
      <c r="B9" s="162"/>
      <c r="C9" s="162"/>
      <c r="D9" s="65" t="s">
        <v>74</v>
      </c>
      <c r="E9" s="17">
        <v>3.6</v>
      </c>
      <c r="F9" s="17">
        <v>7.6</v>
      </c>
      <c r="G9" s="17">
        <v>44</v>
      </c>
      <c r="H9" s="49">
        <f>G9*4+F9*9+E9*4</f>
        <v>258.79999999999995</v>
      </c>
      <c r="I9" s="17">
        <v>0.55555555555555558</v>
      </c>
      <c r="J9" s="17">
        <v>2.2222222222222223E-2</v>
      </c>
      <c r="K9" s="17">
        <v>0.02</v>
      </c>
      <c r="L9" s="17">
        <v>0.88888888888888884</v>
      </c>
      <c r="M9" s="17">
        <v>244</v>
      </c>
      <c r="N9" s="17">
        <v>18.333333333333332</v>
      </c>
      <c r="O9" s="17">
        <v>5.333333333333333</v>
      </c>
      <c r="P9" s="17">
        <v>0</v>
      </c>
    </row>
    <row r="10" spans="1:16" ht="58.5" customHeight="1" x14ac:dyDescent="0.25">
      <c r="A10" s="66" t="s">
        <v>75</v>
      </c>
      <c r="B10" s="33">
        <v>60</v>
      </c>
      <c r="C10" s="33">
        <v>60</v>
      </c>
      <c r="D10" s="15"/>
      <c r="E10" s="67"/>
      <c r="F10" s="67"/>
      <c r="G10" s="67"/>
      <c r="H10" s="49"/>
      <c r="I10" s="48"/>
      <c r="J10" s="48"/>
      <c r="K10" s="48"/>
      <c r="L10" s="48"/>
      <c r="M10" s="48"/>
      <c r="N10" s="48"/>
      <c r="O10" s="48"/>
      <c r="P10" s="48"/>
    </row>
    <row r="11" spans="1:16" ht="28.5" customHeight="1" x14ac:dyDescent="0.25">
      <c r="A11" s="161" t="s">
        <v>76</v>
      </c>
      <c r="B11" s="161"/>
      <c r="C11" s="161"/>
      <c r="D11" s="16" t="s">
        <v>23</v>
      </c>
      <c r="E11" s="17">
        <v>7.1</v>
      </c>
      <c r="F11" s="17">
        <v>7.4</v>
      </c>
      <c r="G11" s="17">
        <v>34.6</v>
      </c>
      <c r="H11" s="49">
        <f>G11*4+F11*9+E11*4</f>
        <v>233.4</v>
      </c>
      <c r="I11" s="17">
        <v>0.55000000000000004</v>
      </c>
      <c r="J11" s="17">
        <v>0.06</v>
      </c>
      <c r="K11" s="17">
        <v>0.7</v>
      </c>
      <c r="L11" s="17">
        <v>0.17</v>
      </c>
      <c r="M11" s="17">
        <v>345</v>
      </c>
      <c r="N11" s="17">
        <v>131.75</v>
      </c>
      <c r="O11" s="17">
        <v>28.25</v>
      </c>
      <c r="P11" s="17">
        <v>0.9</v>
      </c>
    </row>
    <row r="12" spans="1:16" x14ac:dyDescent="0.25">
      <c r="A12" s="45" t="s">
        <v>47</v>
      </c>
      <c r="B12" s="33">
        <v>28</v>
      </c>
      <c r="C12" s="33">
        <v>28</v>
      </c>
      <c r="D12" s="12"/>
      <c r="E12" s="17"/>
      <c r="F12" s="17"/>
      <c r="G12" s="17"/>
      <c r="H12" s="17"/>
      <c r="I12" s="32"/>
      <c r="J12" s="32"/>
      <c r="K12" s="32"/>
      <c r="L12" s="32"/>
      <c r="M12" s="32"/>
      <c r="N12" s="32"/>
      <c r="O12" s="32"/>
      <c r="P12" s="32"/>
    </row>
    <row r="13" spans="1:16" x14ac:dyDescent="0.25">
      <c r="A13" s="45" t="s">
        <v>39</v>
      </c>
      <c r="B13" s="12">
        <v>180</v>
      </c>
      <c r="C13" s="12">
        <v>180</v>
      </c>
      <c r="D13" s="12"/>
      <c r="E13" s="12"/>
      <c r="F13" s="12"/>
      <c r="G13" s="12"/>
      <c r="H13" s="12"/>
      <c r="I13" s="32"/>
      <c r="J13" s="32"/>
      <c r="K13" s="32"/>
      <c r="L13" s="32"/>
      <c r="M13" s="32"/>
      <c r="N13" s="32"/>
      <c r="O13" s="32"/>
      <c r="P13" s="32"/>
    </row>
    <row r="14" spans="1:16" x14ac:dyDescent="0.25">
      <c r="A14" s="45" t="s">
        <v>34</v>
      </c>
      <c r="B14" s="12">
        <v>4</v>
      </c>
      <c r="C14" s="12">
        <v>4</v>
      </c>
      <c r="D14" s="12"/>
      <c r="E14" s="11"/>
      <c r="F14" s="11"/>
      <c r="G14" s="11"/>
      <c r="H14" s="33"/>
      <c r="I14" s="32"/>
      <c r="J14" s="32"/>
      <c r="K14" s="32"/>
      <c r="L14" s="32"/>
      <c r="M14" s="32"/>
      <c r="N14" s="32"/>
      <c r="O14" s="32"/>
      <c r="P14" s="32"/>
    </row>
    <row r="15" spans="1:16" x14ac:dyDescent="0.25">
      <c r="A15" s="45" t="s">
        <v>21</v>
      </c>
      <c r="B15" s="33">
        <v>5</v>
      </c>
      <c r="C15" s="33">
        <v>5</v>
      </c>
      <c r="D15" s="12"/>
      <c r="E15" s="11"/>
      <c r="F15" s="11"/>
      <c r="G15" s="11"/>
      <c r="H15" s="33"/>
      <c r="I15" s="32"/>
      <c r="J15" s="32"/>
      <c r="K15" s="32"/>
      <c r="L15" s="32"/>
      <c r="M15" s="32"/>
      <c r="N15" s="32"/>
      <c r="O15" s="32"/>
      <c r="P15" s="32"/>
    </row>
    <row r="16" spans="1:16" x14ac:dyDescent="0.25">
      <c r="A16" s="192" t="s">
        <v>50</v>
      </c>
      <c r="B16" s="193"/>
      <c r="C16" s="194"/>
      <c r="D16" s="113" t="s">
        <v>60</v>
      </c>
      <c r="E16" s="17">
        <v>2.2999999999999998</v>
      </c>
      <c r="F16" s="17">
        <v>8.3000000000000007</v>
      </c>
      <c r="G16" s="17">
        <v>14.5</v>
      </c>
      <c r="H16" s="49">
        <f>G16*4+F16*9+E16*4</f>
        <v>141.89999999999998</v>
      </c>
      <c r="I16" s="17">
        <v>0</v>
      </c>
      <c r="J16" s="17">
        <v>0.02</v>
      </c>
      <c r="K16" s="17">
        <v>0.04</v>
      </c>
      <c r="L16" s="17">
        <v>0.32</v>
      </c>
      <c r="M16" s="17">
        <v>6.4</v>
      </c>
      <c r="N16" s="17">
        <v>16</v>
      </c>
      <c r="O16" s="17">
        <v>2.8</v>
      </c>
      <c r="P16" s="17">
        <v>0.2</v>
      </c>
    </row>
    <row r="17" spans="1:16" x14ac:dyDescent="0.25">
      <c r="A17" s="47" t="s">
        <v>61</v>
      </c>
      <c r="B17" s="13">
        <v>30</v>
      </c>
      <c r="C17" s="6">
        <v>30</v>
      </c>
      <c r="D17" s="14"/>
      <c r="E17" s="6"/>
      <c r="F17" s="6"/>
      <c r="G17" s="6"/>
      <c r="H17" s="13"/>
      <c r="I17" s="32"/>
      <c r="J17" s="32"/>
      <c r="K17" s="32"/>
      <c r="L17" s="32"/>
      <c r="M17" s="32"/>
      <c r="N17" s="32"/>
      <c r="O17" s="32"/>
      <c r="P17" s="32"/>
    </row>
    <row r="18" spans="1:16" x14ac:dyDescent="0.25">
      <c r="A18" s="47" t="s">
        <v>21</v>
      </c>
      <c r="B18" s="13">
        <v>10</v>
      </c>
      <c r="C18" s="6">
        <v>10</v>
      </c>
      <c r="D18" s="14"/>
      <c r="E18" s="6"/>
      <c r="F18" s="6"/>
      <c r="G18" s="6"/>
      <c r="H18" s="13"/>
      <c r="I18" s="32"/>
      <c r="J18" s="32"/>
      <c r="K18" s="32"/>
      <c r="L18" s="32"/>
      <c r="M18" s="32"/>
      <c r="N18" s="32"/>
      <c r="O18" s="32"/>
      <c r="P18" s="32"/>
    </row>
    <row r="19" spans="1:16" x14ac:dyDescent="0.25">
      <c r="A19" s="161" t="s">
        <v>77</v>
      </c>
      <c r="B19" s="161"/>
      <c r="C19" s="161"/>
      <c r="D19" s="16" t="s">
        <v>23</v>
      </c>
      <c r="E19" s="16">
        <v>0.1</v>
      </c>
      <c r="F19" s="17">
        <v>0</v>
      </c>
      <c r="G19" s="16">
        <v>15.2</v>
      </c>
      <c r="H19" s="49">
        <f>G19*4+F19*9+E19*4</f>
        <v>61.199999999999996</v>
      </c>
      <c r="I19" s="17">
        <v>0.8</v>
      </c>
      <c r="J19" s="17">
        <v>0</v>
      </c>
      <c r="K19" s="17">
        <v>0</v>
      </c>
      <c r="L19" s="17">
        <v>0.01</v>
      </c>
      <c r="M19" s="17">
        <v>2.16</v>
      </c>
      <c r="N19" s="17">
        <v>7.0000000000000007E-2</v>
      </c>
      <c r="O19" s="17">
        <v>0.52</v>
      </c>
      <c r="P19" s="17">
        <v>7.0000000000000007E-2</v>
      </c>
    </row>
    <row r="20" spans="1:16" x14ac:dyDescent="0.25">
      <c r="A20" s="45" t="s">
        <v>78</v>
      </c>
      <c r="B20" s="68">
        <v>1</v>
      </c>
      <c r="C20" s="68">
        <v>1</v>
      </c>
      <c r="D20" s="12"/>
      <c r="E20" s="12"/>
      <c r="F20" s="12"/>
      <c r="G20" s="12"/>
      <c r="H20" s="12"/>
      <c r="I20" s="32"/>
      <c r="J20" s="32"/>
      <c r="K20" s="32"/>
      <c r="L20" s="32"/>
      <c r="M20" s="32"/>
      <c r="N20" s="32"/>
      <c r="O20" s="32"/>
      <c r="P20" s="32"/>
    </row>
    <row r="21" spans="1:16" x14ac:dyDescent="0.25">
      <c r="A21" s="9" t="s">
        <v>34</v>
      </c>
      <c r="B21" s="38">
        <v>15</v>
      </c>
      <c r="C21" s="38">
        <v>15</v>
      </c>
      <c r="D21" s="38"/>
      <c r="E21" s="68"/>
      <c r="F21" s="68"/>
      <c r="G21" s="68"/>
      <c r="H21" s="68"/>
      <c r="I21" s="32"/>
      <c r="J21" s="32"/>
      <c r="K21" s="32"/>
      <c r="L21" s="32"/>
      <c r="M21" s="32"/>
      <c r="N21" s="32"/>
      <c r="O21" s="32"/>
      <c r="P21" s="32"/>
    </row>
    <row r="22" spans="1:16" x14ac:dyDescent="0.25">
      <c r="A22" s="10" t="s">
        <v>64</v>
      </c>
      <c r="B22" s="12">
        <v>6</v>
      </c>
      <c r="C22" s="12">
        <v>5</v>
      </c>
      <c r="D22" s="12"/>
      <c r="E22" s="12"/>
      <c r="F22" s="12"/>
      <c r="G22" s="12"/>
      <c r="H22" s="12"/>
      <c r="I22" s="32"/>
      <c r="J22" s="32"/>
      <c r="K22" s="32"/>
      <c r="L22" s="32"/>
      <c r="M22" s="32"/>
      <c r="N22" s="32"/>
      <c r="O22" s="32"/>
      <c r="P22" s="32"/>
    </row>
    <row r="23" spans="1:16" x14ac:dyDescent="0.25">
      <c r="A23" s="162" t="s">
        <v>37</v>
      </c>
      <c r="B23" s="162"/>
      <c r="C23" s="162"/>
      <c r="D23" s="16">
        <v>20</v>
      </c>
      <c r="E23" s="17">
        <v>0.94</v>
      </c>
      <c r="F23" s="17">
        <v>0.2</v>
      </c>
      <c r="G23" s="17">
        <v>8.74</v>
      </c>
      <c r="H23" s="49">
        <v>40.520000000000003</v>
      </c>
      <c r="I23" s="17">
        <v>0</v>
      </c>
      <c r="J23" s="17">
        <v>1.6E-2</v>
      </c>
      <c r="K23" s="17">
        <v>0</v>
      </c>
      <c r="L23" s="17">
        <v>0</v>
      </c>
      <c r="M23" s="17">
        <v>3.6</v>
      </c>
      <c r="N23" s="17">
        <v>17.399999999999999</v>
      </c>
      <c r="O23" s="17">
        <v>3.8</v>
      </c>
      <c r="P23" s="17">
        <v>0.56000000000000005</v>
      </c>
    </row>
    <row r="24" spans="1:16" x14ac:dyDescent="0.25">
      <c r="A24" s="161" t="s">
        <v>79</v>
      </c>
      <c r="B24" s="161"/>
      <c r="C24" s="161"/>
      <c r="D24" s="16">
        <v>15</v>
      </c>
      <c r="E24" s="17">
        <v>1.2299999999999998</v>
      </c>
      <c r="F24" s="17">
        <v>0.21</v>
      </c>
      <c r="G24" s="17">
        <v>5.415</v>
      </c>
      <c r="H24" s="49">
        <v>28.47</v>
      </c>
      <c r="I24" s="17">
        <v>0</v>
      </c>
      <c r="J24" s="17">
        <v>3.4500000000000003E-2</v>
      </c>
      <c r="K24" s="17">
        <v>0</v>
      </c>
      <c r="L24" s="17">
        <v>0</v>
      </c>
      <c r="M24" s="17">
        <v>4.95</v>
      </c>
      <c r="N24" s="17">
        <v>32.700000000000003</v>
      </c>
      <c r="O24" s="17">
        <v>9.3000000000000007</v>
      </c>
      <c r="P24" s="17">
        <v>0.63</v>
      </c>
    </row>
    <row r="25" spans="1:16" x14ac:dyDescent="0.25">
      <c r="A25" s="162" t="s">
        <v>80</v>
      </c>
      <c r="B25" s="162"/>
      <c r="C25" s="162"/>
      <c r="D25" s="16">
        <v>15</v>
      </c>
      <c r="E25" s="17"/>
      <c r="F25" s="17"/>
      <c r="G25" s="17"/>
      <c r="H25" s="17"/>
      <c r="I25" s="32"/>
      <c r="J25" s="32"/>
      <c r="K25" s="32"/>
      <c r="L25" s="32"/>
      <c r="M25" s="32"/>
      <c r="N25" s="32"/>
      <c r="O25" s="32"/>
      <c r="P25" s="32"/>
    </row>
    <row r="26" spans="1:16" ht="21" x14ac:dyDescent="0.25">
      <c r="A26" s="166" t="s">
        <v>41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</row>
    <row r="27" spans="1:16" ht="21" customHeight="1" x14ac:dyDescent="0.25">
      <c r="A27" s="167" t="s">
        <v>1</v>
      </c>
      <c r="B27" s="168" t="s">
        <v>2</v>
      </c>
      <c r="C27" s="168" t="s">
        <v>3</v>
      </c>
      <c r="D27" s="169" t="s">
        <v>4</v>
      </c>
      <c r="E27" s="170"/>
      <c r="F27" s="170"/>
      <c r="G27" s="170"/>
      <c r="H27" s="171"/>
      <c r="I27" s="172" t="s">
        <v>5</v>
      </c>
      <c r="J27" s="172"/>
      <c r="K27" s="172"/>
      <c r="L27" s="172"/>
      <c r="M27" s="172" t="s">
        <v>6</v>
      </c>
      <c r="N27" s="172"/>
      <c r="O27" s="172"/>
      <c r="P27" s="172"/>
    </row>
    <row r="28" spans="1:16" ht="16.5" x14ac:dyDescent="0.25">
      <c r="A28" s="167"/>
      <c r="B28" s="168"/>
      <c r="C28" s="168"/>
      <c r="D28" s="1" t="s">
        <v>7</v>
      </c>
      <c r="E28" s="2" t="s">
        <v>8</v>
      </c>
      <c r="F28" s="2" t="s">
        <v>9</v>
      </c>
      <c r="G28" s="2" t="s">
        <v>10</v>
      </c>
      <c r="H28" s="3" t="s">
        <v>11</v>
      </c>
      <c r="I28" s="26" t="s">
        <v>12</v>
      </c>
      <c r="J28" s="27" t="s">
        <v>13</v>
      </c>
      <c r="K28" s="27" t="s">
        <v>14</v>
      </c>
      <c r="L28" s="27" t="s">
        <v>15</v>
      </c>
      <c r="M28" s="27" t="s">
        <v>16</v>
      </c>
      <c r="N28" s="27" t="s">
        <v>17</v>
      </c>
      <c r="O28" s="27" t="s">
        <v>18</v>
      </c>
      <c r="P28" s="26" t="s">
        <v>19</v>
      </c>
    </row>
    <row r="29" spans="1:16" ht="22.5" x14ac:dyDescent="0.45">
      <c r="A29" s="164" t="s">
        <v>59</v>
      </c>
      <c r="B29" s="165"/>
      <c r="C29" s="165"/>
      <c r="D29" s="165"/>
      <c r="E29" s="43">
        <f t="shared" ref="E29:H29" si="2">SUM(E30:E54)</f>
        <v>25.904999999999998</v>
      </c>
      <c r="F29" s="43">
        <f t="shared" si="2"/>
        <v>25.25</v>
      </c>
      <c r="G29" s="43">
        <f t="shared" si="2"/>
        <v>83.355000000000018</v>
      </c>
      <c r="H29" s="43">
        <f t="shared" si="2"/>
        <v>664.29</v>
      </c>
      <c r="I29" s="43">
        <f>SUM(I30:I54)</f>
        <v>14.639999999999999</v>
      </c>
      <c r="J29" s="43">
        <f t="shared" ref="J29:P29" si="3">SUM(J30:J54)</f>
        <v>0.317</v>
      </c>
      <c r="K29" s="43">
        <f t="shared" si="3"/>
        <v>0.14000000000000001</v>
      </c>
      <c r="L29" s="43">
        <f t="shared" si="3"/>
        <v>1.45</v>
      </c>
      <c r="M29" s="43">
        <f t="shared" si="3"/>
        <v>653.30000000000007</v>
      </c>
      <c r="N29" s="43">
        <f t="shared" si="3"/>
        <v>601.91</v>
      </c>
      <c r="O29" s="43">
        <f t="shared" si="3"/>
        <v>83.75</v>
      </c>
      <c r="P29" s="43">
        <f t="shared" si="3"/>
        <v>2.7600000000000002</v>
      </c>
    </row>
    <row r="30" spans="1:16" ht="31.5" customHeight="1" x14ac:dyDescent="0.25">
      <c r="A30" s="174" t="s">
        <v>81</v>
      </c>
      <c r="B30" s="174"/>
      <c r="C30" s="174"/>
      <c r="D30" s="69" t="s">
        <v>82</v>
      </c>
      <c r="E30" s="70">
        <v>6.1</v>
      </c>
      <c r="F30" s="71">
        <v>4.0999999999999996</v>
      </c>
      <c r="G30" s="70">
        <v>14.5</v>
      </c>
      <c r="H30" s="49">
        <f>E30*4+F30*9+G30*4</f>
        <v>119.3</v>
      </c>
      <c r="I30" s="17">
        <v>0.15</v>
      </c>
      <c r="J30" s="17">
        <v>4.4999999999999998E-2</v>
      </c>
      <c r="K30" s="17">
        <v>0.05</v>
      </c>
      <c r="L30" s="17">
        <v>0.45</v>
      </c>
      <c r="M30" s="17">
        <v>306</v>
      </c>
      <c r="N30" s="17">
        <v>199.5</v>
      </c>
      <c r="O30" s="17">
        <v>20.7</v>
      </c>
      <c r="P30" s="17">
        <v>0.53999999999999992</v>
      </c>
    </row>
    <row r="31" spans="1:16" x14ac:dyDescent="0.25">
      <c r="A31" s="9" t="s">
        <v>20</v>
      </c>
      <c r="B31" s="38">
        <v>30</v>
      </c>
      <c r="C31" s="38">
        <v>30</v>
      </c>
      <c r="D31" s="72"/>
      <c r="E31" s="73"/>
      <c r="F31" s="73"/>
      <c r="G31" s="73"/>
      <c r="H31" s="72"/>
      <c r="I31" s="35"/>
      <c r="J31" s="35"/>
      <c r="K31" s="35"/>
      <c r="L31" s="35"/>
      <c r="M31" s="35"/>
      <c r="N31" s="35"/>
      <c r="O31" s="35"/>
      <c r="P31" s="35"/>
    </row>
    <row r="32" spans="1:16" ht="28.5" customHeight="1" x14ac:dyDescent="0.25">
      <c r="A32" s="9" t="s">
        <v>43</v>
      </c>
      <c r="B32" s="34">
        <v>16</v>
      </c>
      <c r="C32" s="38">
        <v>15</v>
      </c>
      <c r="D32" s="72"/>
      <c r="E32" s="73"/>
      <c r="F32" s="73"/>
      <c r="G32" s="73"/>
      <c r="H32" s="72"/>
      <c r="I32" s="62"/>
      <c r="J32" s="62"/>
      <c r="K32" s="62"/>
      <c r="L32" s="62"/>
      <c r="M32" s="62"/>
      <c r="N32" s="62"/>
      <c r="O32" s="62"/>
      <c r="P32" s="62"/>
    </row>
    <row r="33" spans="1:16" x14ac:dyDescent="0.25">
      <c r="A33" s="74" t="s">
        <v>83</v>
      </c>
      <c r="B33" s="75"/>
      <c r="C33" s="76"/>
      <c r="D33" s="16">
        <v>120</v>
      </c>
      <c r="E33" s="17">
        <v>12.4</v>
      </c>
      <c r="F33" s="17">
        <v>12.6</v>
      </c>
      <c r="G33" s="17">
        <v>15.5</v>
      </c>
      <c r="H33" s="77">
        <f>E33*4+F33*9+G33*4</f>
        <v>225</v>
      </c>
      <c r="I33" s="39">
        <v>0.22</v>
      </c>
      <c r="J33" s="39">
        <v>0.06</v>
      </c>
      <c r="K33" s="39">
        <v>0.02</v>
      </c>
      <c r="L33" s="39">
        <v>0.8</v>
      </c>
      <c r="M33" s="39">
        <v>49</v>
      </c>
      <c r="N33" s="39">
        <v>168</v>
      </c>
      <c r="O33" s="39">
        <v>24</v>
      </c>
      <c r="P33" s="39">
        <v>0.5</v>
      </c>
    </row>
    <row r="34" spans="1:16" ht="38.25" x14ac:dyDescent="0.25">
      <c r="A34" s="78" t="s">
        <v>84</v>
      </c>
      <c r="B34" s="79">
        <f>C34*1.35</f>
        <v>132.30000000000001</v>
      </c>
      <c r="C34" s="33">
        <v>98</v>
      </c>
      <c r="D34" s="33"/>
      <c r="E34" s="11"/>
      <c r="F34" s="11"/>
      <c r="G34" s="11"/>
      <c r="H34" s="33"/>
      <c r="I34" s="8"/>
      <c r="J34" s="8"/>
      <c r="K34" s="8"/>
      <c r="L34" s="8"/>
      <c r="M34" s="8"/>
      <c r="N34" s="8"/>
      <c r="O34" s="8"/>
      <c r="P34" s="8"/>
    </row>
    <row r="35" spans="1:16" ht="45" x14ac:dyDescent="0.25">
      <c r="A35" s="80" t="s">
        <v>85</v>
      </c>
      <c r="B35" s="81">
        <f>C35*1.5</f>
        <v>147</v>
      </c>
      <c r="C35" s="33">
        <v>98</v>
      </c>
      <c r="D35" s="33"/>
      <c r="E35" s="82"/>
      <c r="F35" s="82"/>
      <c r="G35" s="82"/>
      <c r="H35" s="83"/>
      <c r="I35" s="7"/>
      <c r="J35" s="7"/>
      <c r="K35" s="7"/>
      <c r="L35" s="7"/>
      <c r="M35" s="7"/>
      <c r="N35" s="7"/>
      <c r="O35" s="7"/>
      <c r="P35" s="7"/>
    </row>
    <row r="36" spans="1:16" ht="75" x14ac:dyDescent="0.25">
      <c r="A36" s="80" t="s">
        <v>86</v>
      </c>
      <c r="B36" s="81">
        <f>C36*1.16</f>
        <v>113.67999999999999</v>
      </c>
      <c r="C36" s="33">
        <v>98</v>
      </c>
      <c r="D36" s="33"/>
      <c r="E36" s="82"/>
      <c r="F36" s="82"/>
      <c r="G36" s="82"/>
      <c r="H36" s="83"/>
      <c r="I36" s="7"/>
      <c r="J36" s="7"/>
      <c r="K36" s="7"/>
      <c r="L36" s="7"/>
      <c r="M36" s="7"/>
      <c r="N36" s="7"/>
      <c r="O36" s="7"/>
      <c r="P36" s="7"/>
    </row>
    <row r="37" spans="1:16" x14ac:dyDescent="0.25">
      <c r="A37" s="84" t="s">
        <v>20</v>
      </c>
      <c r="B37" s="85">
        <v>18</v>
      </c>
      <c r="C37" s="33">
        <v>18</v>
      </c>
      <c r="D37" s="33"/>
      <c r="E37" s="11"/>
      <c r="F37" s="11"/>
      <c r="G37" s="11"/>
      <c r="H37" s="33"/>
      <c r="I37" s="7"/>
      <c r="J37" s="7"/>
      <c r="K37" s="7"/>
      <c r="L37" s="7"/>
      <c r="M37" s="7"/>
      <c r="N37" s="7"/>
      <c r="O37" s="7"/>
      <c r="P37" s="7"/>
    </row>
    <row r="38" spans="1:16" x14ac:dyDescent="0.25">
      <c r="A38" s="84" t="s">
        <v>42</v>
      </c>
      <c r="B38" s="85">
        <v>14</v>
      </c>
      <c r="C38" s="33">
        <v>14</v>
      </c>
      <c r="D38" s="33"/>
      <c r="E38" s="11"/>
      <c r="F38" s="11"/>
      <c r="G38" s="11"/>
      <c r="H38" s="33"/>
      <c r="I38" s="48"/>
      <c r="J38" s="48"/>
      <c r="K38" s="48"/>
      <c r="L38" s="48"/>
      <c r="M38" s="48"/>
      <c r="N38" s="48"/>
      <c r="O38" s="48"/>
      <c r="P38" s="51"/>
    </row>
    <row r="39" spans="1:16" ht="21" customHeight="1" x14ac:dyDescent="0.25">
      <c r="A39" s="84" t="s">
        <v>32</v>
      </c>
      <c r="B39" s="85">
        <f>C39*1.19</f>
        <v>4.76</v>
      </c>
      <c r="C39" s="33">
        <v>4</v>
      </c>
      <c r="D39" s="33"/>
      <c r="E39" s="11"/>
      <c r="F39" s="11"/>
      <c r="G39" s="11"/>
      <c r="H39" s="33"/>
      <c r="I39" s="52"/>
      <c r="J39" s="52"/>
      <c r="K39" s="52"/>
      <c r="L39" s="52"/>
      <c r="M39" s="52"/>
      <c r="N39" s="52"/>
      <c r="O39" s="52"/>
      <c r="P39" s="52"/>
    </row>
    <row r="40" spans="1:16" x14ac:dyDescent="0.25">
      <c r="A40" s="84" t="s">
        <v>87</v>
      </c>
      <c r="B40" s="86">
        <v>5</v>
      </c>
      <c r="C40" s="56">
        <v>5</v>
      </c>
      <c r="D40" s="33"/>
      <c r="E40" s="11"/>
      <c r="F40" s="11"/>
      <c r="G40" s="11"/>
      <c r="H40" s="33"/>
      <c r="I40" s="53"/>
      <c r="J40" s="53"/>
      <c r="K40" s="53"/>
      <c r="L40" s="53"/>
      <c r="M40" s="53"/>
      <c r="N40" s="53"/>
      <c r="O40" s="53"/>
      <c r="P40" s="53"/>
    </row>
    <row r="41" spans="1:16" x14ac:dyDescent="0.25">
      <c r="A41" s="84" t="s">
        <v>68</v>
      </c>
      <c r="B41" s="86">
        <v>6</v>
      </c>
      <c r="C41" s="56">
        <v>6</v>
      </c>
      <c r="D41" s="33"/>
      <c r="E41" s="11"/>
      <c r="F41" s="11"/>
      <c r="G41" s="11"/>
      <c r="H41" s="33"/>
      <c r="I41" s="53"/>
      <c r="J41" s="53"/>
      <c r="K41" s="53"/>
      <c r="L41" s="53"/>
      <c r="M41" s="53"/>
      <c r="N41" s="53"/>
      <c r="O41" s="53"/>
      <c r="P41" s="53"/>
    </row>
    <row r="42" spans="1:16" x14ac:dyDescent="0.25">
      <c r="A42" s="9" t="s">
        <v>36</v>
      </c>
      <c r="B42" s="34">
        <v>5</v>
      </c>
      <c r="C42" s="34">
        <v>5</v>
      </c>
      <c r="D42" s="38"/>
      <c r="E42" s="68"/>
      <c r="F42" s="68"/>
      <c r="G42" s="68"/>
      <c r="H42" s="34"/>
      <c r="I42" s="53"/>
      <c r="J42" s="53"/>
      <c r="K42" s="53"/>
      <c r="L42" s="53"/>
      <c r="M42" s="53"/>
      <c r="N42" s="53"/>
      <c r="O42" s="53"/>
      <c r="P42" s="53"/>
    </row>
    <row r="43" spans="1:16" x14ac:dyDescent="0.25">
      <c r="A43" s="195" t="s">
        <v>88</v>
      </c>
      <c r="B43" s="195"/>
      <c r="C43" s="195"/>
      <c r="D43" s="16">
        <v>180</v>
      </c>
      <c r="E43" s="70">
        <v>3.9</v>
      </c>
      <c r="F43" s="70">
        <v>5.9</v>
      </c>
      <c r="G43" s="70">
        <v>26.7</v>
      </c>
      <c r="H43" s="49">
        <f>E43*4+F43*9+G43*4</f>
        <v>175.5</v>
      </c>
      <c r="I43" s="39">
        <v>13.87</v>
      </c>
      <c r="J43" s="39">
        <v>0.18</v>
      </c>
      <c r="K43" s="39">
        <v>7.0000000000000007E-2</v>
      </c>
      <c r="L43" s="39">
        <v>0.2</v>
      </c>
      <c r="M43" s="39">
        <v>48.6</v>
      </c>
      <c r="N43" s="39">
        <v>84.6</v>
      </c>
      <c r="O43" s="39">
        <v>15</v>
      </c>
      <c r="P43" s="39">
        <v>1.2</v>
      </c>
    </row>
    <row r="44" spans="1:16" x14ac:dyDescent="0.25">
      <c r="A44" s="44" t="s">
        <v>28</v>
      </c>
      <c r="B44" s="33">
        <f>C44*1.33</f>
        <v>204.82000000000002</v>
      </c>
      <c r="C44" s="12">
        <v>154</v>
      </c>
      <c r="D44" s="12"/>
      <c r="E44" s="11"/>
      <c r="F44" s="11"/>
      <c r="G44" s="11"/>
      <c r="H44" s="33"/>
      <c r="I44" s="42"/>
      <c r="J44" s="42"/>
      <c r="K44" s="42"/>
      <c r="L44" s="42"/>
      <c r="M44" s="42"/>
      <c r="N44" s="42"/>
      <c r="O44" s="42"/>
      <c r="P44" s="42"/>
    </row>
    <row r="45" spans="1:16" x14ac:dyDescent="0.25">
      <c r="A45" s="45" t="s">
        <v>29</v>
      </c>
      <c r="B45" s="33">
        <f>C45*1.43</f>
        <v>220.22</v>
      </c>
      <c r="C45" s="12">
        <v>154</v>
      </c>
      <c r="D45" s="12"/>
      <c r="E45" s="11"/>
      <c r="F45" s="11"/>
      <c r="G45" s="11"/>
      <c r="H45" s="33"/>
      <c r="I45" s="90"/>
      <c r="J45" s="90"/>
      <c r="K45" s="90"/>
      <c r="L45" s="90"/>
      <c r="M45" s="90"/>
      <c r="N45" s="90"/>
      <c r="O45" s="90"/>
      <c r="P45" s="90"/>
    </row>
    <row r="46" spans="1:16" x14ac:dyDescent="0.25">
      <c r="A46" s="44" t="s">
        <v>30</v>
      </c>
      <c r="B46" s="33">
        <f>C46*1.54</f>
        <v>237.16</v>
      </c>
      <c r="C46" s="12">
        <v>154</v>
      </c>
      <c r="D46" s="12"/>
      <c r="E46" s="11"/>
      <c r="F46" s="11"/>
      <c r="G46" s="11"/>
      <c r="H46" s="33"/>
      <c r="I46" s="90"/>
      <c r="J46" s="90"/>
      <c r="K46" s="90"/>
      <c r="L46" s="90"/>
      <c r="M46" s="90"/>
      <c r="N46" s="90"/>
      <c r="O46" s="90"/>
      <c r="P46" s="90"/>
    </row>
    <row r="47" spans="1:16" x14ac:dyDescent="0.25">
      <c r="A47" s="44" t="s">
        <v>31</v>
      </c>
      <c r="B47" s="33">
        <f>C47*1.67</f>
        <v>257.18</v>
      </c>
      <c r="C47" s="12">
        <v>154</v>
      </c>
      <c r="D47" s="12"/>
      <c r="E47" s="11"/>
      <c r="F47" s="11"/>
      <c r="G47" s="11"/>
      <c r="H47" s="33"/>
      <c r="I47" s="90"/>
      <c r="J47" s="90"/>
      <c r="K47" s="90"/>
      <c r="L47" s="90"/>
      <c r="M47" s="90"/>
      <c r="N47" s="90"/>
      <c r="O47" s="90"/>
      <c r="P47" s="90"/>
    </row>
    <row r="48" spans="1:16" x14ac:dyDescent="0.25">
      <c r="A48" s="45" t="s">
        <v>39</v>
      </c>
      <c r="B48" s="12">
        <v>29</v>
      </c>
      <c r="C48" s="12">
        <v>29</v>
      </c>
      <c r="D48" s="12"/>
      <c r="E48" s="11"/>
      <c r="F48" s="11"/>
      <c r="G48" s="11"/>
      <c r="H48" s="33"/>
      <c r="I48" s="90"/>
      <c r="J48" s="90"/>
      <c r="K48" s="90"/>
      <c r="L48" s="90"/>
      <c r="M48" s="90"/>
      <c r="N48" s="90"/>
      <c r="O48" s="90"/>
      <c r="P48" s="90"/>
    </row>
    <row r="49" spans="1:16" x14ac:dyDescent="0.25">
      <c r="A49" s="9" t="s">
        <v>33</v>
      </c>
      <c r="B49" s="12">
        <v>7</v>
      </c>
      <c r="C49" s="12">
        <v>7</v>
      </c>
      <c r="D49" s="11"/>
      <c r="E49" s="11"/>
      <c r="F49" s="11"/>
      <c r="G49" s="11"/>
      <c r="H49" s="33"/>
      <c r="I49" s="33"/>
      <c r="J49" s="33"/>
      <c r="K49" s="33"/>
      <c r="L49" s="33"/>
      <c r="M49" s="33"/>
      <c r="N49" s="33"/>
      <c r="O49" s="33"/>
      <c r="P49" s="33"/>
    </row>
    <row r="50" spans="1:16" x14ac:dyDescent="0.25">
      <c r="A50" s="161" t="s">
        <v>89</v>
      </c>
      <c r="B50" s="161"/>
      <c r="C50" s="161"/>
      <c r="D50" s="16">
        <v>200</v>
      </c>
      <c r="E50" s="16">
        <v>2.8</v>
      </c>
      <c r="F50" s="16">
        <v>2.5</v>
      </c>
      <c r="G50" s="16">
        <v>20.100000000000001</v>
      </c>
      <c r="H50" s="49">
        <f>G50*4+F50*9+E50*4</f>
        <v>114.10000000000001</v>
      </c>
      <c r="I50" s="17">
        <v>0.4</v>
      </c>
      <c r="J50" s="17">
        <v>0.02</v>
      </c>
      <c r="K50" s="17">
        <v>0</v>
      </c>
      <c r="L50" s="17">
        <v>0</v>
      </c>
      <c r="M50" s="17">
        <v>247</v>
      </c>
      <c r="N50" s="17">
        <v>136.76</v>
      </c>
      <c r="O50" s="17">
        <v>21.2</v>
      </c>
      <c r="P50" s="17">
        <v>0.1</v>
      </c>
    </row>
    <row r="51" spans="1:16" x14ac:dyDescent="0.25">
      <c r="A51" s="45" t="s">
        <v>78</v>
      </c>
      <c r="B51" s="68">
        <v>0.5</v>
      </c>
      <c r="C51" s="68">
        <v>0.5</v>
      </c>
      <c r="D51" s="87"/>
      <c r="E51" s="88"/>
      <c r="F51" s="88"/>
      <c r="G51" s="88"/>
      <c r="H51" s="89"/>
      <c r="I51" s="91"/>
      <c r="J51" s="91"/>
      <c r="K51" s="91"/>
      <c r="L51" s="91"/>
      <c r="M51" s="91"/>
      <c r="N51" s="91"/>
      <c r="O51" s="91"/>
      <c r="P51" s="91"/>
    </row>
    <row r="52" spans="1:16" x14ac:dyDescent="0.25">
      <c r="A52" s="45" t="s">
        <v>34</v>
      </c>
      <c r="B52" s="12">
        <v>15</v>
      </c>
      <c r="C52" s="12">
        <v>15</v>
      </c>
      <c r="D52" s="87"/>
      <c r="E52" s="88"/>
      <c r="F52" s="88"/>
      <c r="G52" s="88"/>
      <c r="H52" s="89"/>
      <c r="I52" s="92"/>
      <c r="J52" s="92"/>
      <c r="K52" s="92"/>
      <c r="L52" s="92"/>
      <c r="M52" s="92"/>
      <c r="N52" s="92"/>
      <c r="O52" s="92"/>
      <c r="P52" s="92"/>
    </row>
    <row r="53" spans="1:16" x14ac:dyDescent="0.25">
      <c r="A53" s="45" t="s">
        <v>39</v>
      </c>
      <c r="B53" s="37">
        <v>100</v>
      </c>
      <c r="C53" s="37">
        <v>100</v>
      </c>
      <c r="D53" s="87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</row>
    <row r="54" spans="1:16" x14ac:dyDescent="0.25">
      <c r="A54" s="162" t="s">
        <v>37</v>
      </c>
      <c r="B54" s="162"/>
      <c r="C54" s="162"/>
      <c r="D54" s="16">
        <v>15</v>
      </c>
      <c r="E54" s="17">
        <v>0.70499999999999996</v>
      </c>
      <c r="F54" s="17">
        <v>0.15</v>
      </c>
      <c r="G54" s="17">
        <v>6.5549999999999997</v>
      </c>
      <c r="H54" s="49">
        <v>30.390000000000004</v>
      </c>
      <c r="I54" s="17">
        <v>0</v>
      </c>
      <c r="J54" s="17">
        <v>1.2E-2</v>
      </c>
      <c r="K54" s="17">
        <v>0</v>
      </c>
      <c r="L54" s="17">
        <v>0</v>
      </c>
      <c r="M54" s="17">
        <v>2.7</v>
      </c>
      <c r="N54" s="17">
        <v>13.05</v>
      </c>
      <c r="O54" s="17">
        <v>2.85</v>
      </c>
      <c r="P54" s="17">
        <v>0.42000000000000004</v>
      </c>
    </row>
    <row r="55" spans="1:16" ht="21" x14ac:dyDescent="0.25">
      <c r="A55" s="166" t="s">
        <v>46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</row>
    <row r="56" spans="1:16" x14ac:dyDescent="0.25">
      <c r="A56" s="167" t="s">
        <v>1</v>
      </c>
      <c r="B56" s="168" t="s">
        <v>2</v>
      </c>
      <c r="C56" s="168" t="s">
        <v>3</v>
      </c>
      <c r="D56" s="169" t="s">
        <v>4</v>
      </c>
      <c r="E56" s="170"/>
      <c r="F56" s="170"/>
      <c r="G56" s="170"/>
      <c r="H56" s="171"/>
      <c r="I56" s="173" t="s">
        <v>5</v>
      </c>
      <c r="J56" s="173"/>
      <c r="K56" s="173"/>
      <c r="L56" s="173"/>
      <c r="M56" s="173" t="s">
        <v>6</v>
      </c>
      <c r="N56" s="173"/>
      <c r="O56" s="173"/>
      <c r="P56" s="173"/>
    </row>
    <row r="57" spans="1:16" ht="16.5" x14ac:dyDescent="0.25">
      <c r="A57" s="167"/>
      <c r="B57" s="168"/>
      <c r="C57" s="168"/>
      <c r="D57" s="1" t="s">
        <v>7</v>
      </c>
      <c r="E57" s="2" t="s">
        <v>8</v>
      </c>
      <c r="F57" s="2" t="s">
        <v>9</v>
      </c>
      <c r="G57" s="2" t="s">
        <v>10</v>
      </c>
      <c r="H57" s="3" t="s">
        <v>11</v>
      </c>
      <c r="I57" s="4" t="s">
        <v>12</v>
      </c>
      <c r="J57" s="5" t="s">
        <v>13</v>
      </c>
      <c r="K57" s="5" t="s">
        <v>14</v>
      </c>
      <c r="L57" s="5" t="s">
        <v>15</v>
      </c>
      <c r="M57" s="5" t="s">
        <v>16</v>
      </c>
      <c r="N57" s="5" t="s">
        <v>17</v>
      </c>
      <c r="O57" s="5" t="s">
        <v>18</v>
      </c>
      <c r="P57" s="4" t="s">
        <v>19</v>
      </c>
    </row>
    <row r="58" spans="1:16" ht="22.5" x14ac:dyDescent="0.45">
      <c r="A58" s="164" t="s">
        <v>59</v>
      </c>
      <c r="B58" s="165"/>
      <c r="C58" s="165"/>
      <c r="D58" s="165"/>
      <c r="E58" s="43">
        <f t="shared" ref="E58:H58" si="4">SUM(E59:E80)</f>
        <v>23.540000000000003</v>
      </c>
      <c r="F58" s="43">
        <f t="shared" si="4"/>
        <v>31.1</v>
      </c>
      <c r="G58" s="43">
        <f t="shared" si="4"/>
        <v>71.540000000000006</v>
      </c>
      <c r="H58" s="43">
        <f t="shared" si="4"/>
        <v>660.21999999999991</v>
      </c>
      <c r="I58" s="43">
        <f>SUM(I59:I80)</f>
        <v>0.91999999999999993</v>
      </c>
      <c r="J58" s="43">
        <f t="shared" ref="J58:P58" si="5">SUM(J59:J80)</f>
        <v>0.28933333333333339</v>
      </c>
      <c r="K58" s="43">
        <f t="shared" si="5"/>
        <v>0.34333333333333338</v>
      </c>
      <c r="L58" s="43">
        <f t="shared" si="5"/>
        <v>2.8833333333333333</v>
      </c>
      <c r="M58" s="43">
        <f t="shared" si="5"/>
        <v>300.55</v>
      </c>
      <c r="N58" s="43">
        <f t="shared" si="5"/>
        <v>475.30666666666662</v>
      </c>
      <c r="O58" s="43">
        <f t="shared" si="5"/>
        <v>42.651666666666671</v>
      </c>
      <c r="P58" s="43">
        <f t="shared" si="5"/>
        <v>3.7249999999999996</v>
      </c>
    </row>
    <row r="59" spans="1:16" x14ac:dyDescent="0.25">
      <c r="A59" s="192" t="s">
        <v>50</v>
      </c>
      <c r="B59" s="193"/>
      <c r="C59" s="194"/>
      <c r="D59" s="113" t="s">
        <v>60</v>
      </c>
      <c r="E59" s="17">
        <v>2.2999999999999998</v>
      </c>
      <c r="F59" s="17">
        <v>8.3000000000000007</v>
      </c>
      <c r="G59" s="17">
        <v>14.5</v>
      </c>
      <c r="H59" s="49">
        <f>G59*4+F59*9+E59*4</f>
        <v>141.89999999999998</v>
      </c>
      <c r="I59" s="17">
        <v>0</v>
      </c>
      <c r="J59" s="17">
        <v>0.02</v>
      </c>
      <c r="K59" s="17">
        <v>0.04</v>
      </c>
      <c r="L59" s="17">
        <v>0.32</v>
      </c>
      <c r="M59" s="17">
        <v>6.4</v>
      </c>
      <c r="N59" s="17">
        <v>16</v>
      </c>
      <c r="O59" s="17">
        <v>2.8</v>
      </c>
      <c r="P59" s="17">
        <v>0.2</v>
      </c>
    </row>
    <row r="60" spans="1:16" x14ac:dyDescent="0.25">
      <c r="A60" s="47" t="s">
        <v>61</v>
      </c>
      <c r="B60" s="13">
        <v>30</v>
      </c>
      <c r="C60" s="6">
        <v>30</v>
      </c>
      <c r="D60" s="14"/>
      <c r="E60" s="6"/>
      <c r="F60" s="6"/>
      <c r="G60" s="6"/>
      <c r="H60" s="13"/>
      <c r="I60" s="35"/>
      <c r="J60" s="35"/>
      <c r="K60" s="35"/>
      <c r="L60" s="35"/>
      <c r="M60" s="35"/>
      <c r="N60" s="35"/>
      <c r="O60" s="35"/>
      <c r="P60" s="7"/>
    </row>
    <row r="61" spans="1:16" x14ac:dyDescent="0.25">
      <c r="A61" s="47" t="s">
        <v>21</v>
      </c>
      <c r="B61" s="13">
        <v>10</v>
      </c>
      <c r="C61" s="6">
        <v>10</v>
      </c>
      <c r="D61" s="14"/>
      <c r="E61" s="6"/>
      <c r="F61" s="6"/>
      <c r="G61" s="6"/>
      <c r="H61" s="13"/>
      <c r="I61" s="35"/>
      <c r="J61" s="35"/>
      <c r="K61" s="35"/>
      <c r="L61" s="35"/>
      <c r="M61" s="35"/>
      <c r="N61" s="35"/>
      <c r="O61" s="35"/>
      <c r="P61" s="7"/>
    </row>
    <row r="62" spans="1:16" x14ac:dyDescent="0.25">
      <c r="A62" s="178" t="s">
        <v>90</v>
      </c>
      <c r="B62" s="178"/>
      <c r="C62" s="178"/>
      <c r="D62" s="93">
        <v>100</v>
      </c>
      <c r="E62" s="94">
        <v>11.3</v>
      </c>
      <c r="F62" s="94">
        <v>14.5</v>
      </c>
      <c r="G62" s="94">
        <v>5.2</v>
      </c>
      <c r="H62" s="49">
        <f>E62*4+F62*9+G62*4</f>
        <v>196.5</v>
      </c>
      <c r="I62" s="39">
        <v>0.22</v>
      </c>
      <c r="J62" s="39">
        <v>0.05</v>
      </c>
      <c r="K62" s="39">
        <v>7.0000000000000007E-2</v>
      </c>
      <c r="L62" s="39">
        <v>1.98</v>
      </c>
      <c r="M62" s="39">
        <v>11.55</v>
      </c>
      <c r="N62" s="39">
        <v>144.22</v>
      </c>
      <c r="O62" s="39">
        <v>11.12</v>
      </c>
      <c r="P62" s="39">
        <v>1.27</v>
      </c>
    </row>
    <row r="63" spans="1:16" x14ac:dyDescent="0.25">
      <c r="A63" s="78" t="s">
        <v>25</v>
      </c>
      <c r="B63" s="95">
        <f>C63*1.36</f>
        <v>85.68</v>
      </c>
      <c r="C63" s="34">
        <v>63</v>
      </c>
      <c r="D63" s="72"/>
      <c r="E63" s="73"/>
      <c r="F63" s="73"/>
      <c r="G63" s="73"/>
      <c r="H63" s="96"/>
      <c r="I63" s="96"/>
      <c r="J63" s="96"/>
      <c r="K63" s="96"/>
      <c r="L63" s="96"/>
      <c r="M63" s="96"/>
      <c r="N63" s="96"/>
      <c r="O63" s="96"/>
      <c r="P63" s="96"/>
    </row>
    <row r="64" spans="1:16" x14ac:dyDescent="0.25">
      <c r="A64" s="78" t="s">
        <v>26</v>
      </c>
      <c r="B64" s="95">
        <f>C64*1.18</f>
        <v>74.339999999999989</v>
      </c>
      <c r="C64" s="34">
        <v>63</v>
      </c>
      <c r="D64" s="16"/>
      <c r="E64" s="68"/>
      <c r="F64" s="68"/>
      <c r="G64" s="68"/>
      <c r="H64" s="34"/>
      <c r="I64" s="34"/>
      <c r="J64" s="34"/>
      <c r="K64" s="34"/>
      <c r="L64" s="34"/>
      <c r="M64" s="34"/>
      <c r="N64" s="34"/>
      <c r="O64" s="34"/>
      <c r="P64" s="34"/>
    </row>
    <row r="65" spans="1:16" ht="38.25" x14ac:dyDescent="0.25">
      <c r="A65" s="78" t="s">
        <v>91</v>
      </c>
      <c r="B65" s="95">
        <f>C64</f>
        <v>63</v>
      </c>
      <c r="C65" s="34">
        <f>C64</f>
        <v>63</v>
      </c>
      <c r="D65" s="16"/>
      <c r="E65" s="68"/>
      <c r="F65" s="68"/>
      <c r="G65" s="68"/>
      <c r="H65" s="34"/>
      <c r="I65" s="34"/>
      <c r="J65" s="34"/>
      <c r="K65" s="34"/>
      <c r="L65" s="34"/>
      <c r="M65" s="34"/>
      <c r="N65" s="34"/>
      <c r="O65" s="34"/>
      <c r="P65" s="34"/>
    </row>
    <row r="66" spans="1:16" x14ac:dyDescent="0.25">
      <c r="A66" s="10" t="s">
        <v>36</v>
      </c>
      <c r="B66" s="33">
        <v>4</v>
      </c>
      <c r="C66" s="34">
        <v>4</v>
      </c>
      <c r="D66" s="16"/>
      <c r="E66" s="68"/>
      <c r="F66" s="68"/>
      <c r="G66" s="68"/>
      <c r="H66" s="34"/>
      <c r="I66" s="34"/>
      <c r="J66" s="34"/>
      <c r="K66" s="34"/>
      <c r="L66" s="34"/>
      <c r="M66" s="34"/>
      <c r="N66" s="34"/>
      <c r="O66" s="34"/>
      <c r="P66" s="34"/>
    </row>
    <row r="67" spans="1:16" x14ac:dyDescent="0.25">
      <c r="A67" s="10" t="s">
        <v>57</v>
      </c>
      <c r="B67" s="33"/>
      <c r="C67" s="34">
        <v>40</v>
      </c>
      <c r="D67" s="16"/>
      <c r="E67" s="68"/>
      <c r="F67" s="68"/>
      <c r="G67" s="68"/>
      <c r="H67" s="34"/>
      <c r="I67" s="34"/>
      <c r="J67" s="34"/>
      <c r="K67" s="34"/>
      <c r="L67" s="34"/>
      <c r="M67" s="34"/>
      <c r="N67" s="34"/>
      <c r="O67" s="34"/>
      <c r="P67" s="34"/>
    </row>
    <row r="68" spans="1:16" x14ac:dyDescent="0.25">
      <c r="A68" s="10" t="s">
        <v>92</v>
      </c>
      <c r="B68" s="33"/>
      <c r="C68" s="34">
        <v>60</v>
      </c>
      <c r="D68" s="16"/>
      <c r="E68" s="68"/>
      <c r="F68" s="68"/>
      <c r="G68" s="68"/>
      <c r="H68" s="34"/>
      <c r="I68" s="34"/>
      <c r="J68" s="34"/>
      <c r="K68" s="34"/>
      <c r="L68" s="34"/>
      <c r="M68" s="34"/>
      <c r="N68" s="34"/>
      <c r="O68" s="34"/>
      <c r="P68" s="34"/>
    </row>
    <row r="69" spans="1:16" x14ac:dyDescent="0.25">
      <c r="A69" s="10" t="s">
        <v>32</v>
      </c>
      <c r="B69" s="33">
        <f>C69*1.19</f>
        <v>14.28</v>
      </c>
      <c r="C69" s="12">
        <v>12</v>
      </c>
      <c r="D69" s="16"/>
      <c r="E69" s="68"/>
      <c r="F69" s="68"/>
      <c r="G69" s="68"/>
      <c r="H69" s="34"/>
      <c r="I69" s="34"/>
      <c r="J69" s="34"/>
      <c r="K69" s="34"/>
      <c r="L69" s="34"/>
      <c r="M69" s="34"/>
      <c r="N69" s="34"/>
      <c r="O69" s="34"/>
      <c r="P69" s="34"/>
    </row>
    <row r="70" spans="1:16" ht="90" x14ac:dyDescent="0.25">
      <c r="A70" s="9" t="s">
        <v>93</v>
      </c>
      <c r="B70" s="38">
        <v>6</v>
      </c>
      <c r="C70" s="38">
        <v>6</v>
      </c>
      <c r="D70" s="16"/>
      <c r="E70" s="97"/>
      <c r="F70" s="98"/>
      <c r="G70" s="98"/>
      <c r="H70" s="99"/>
      <c r="I70" s="99"/>
      <c r="J70" s="99"/>
      <c r="K70" s="99"/>
      <c r="L70" s="99"/>
      <c r="M70" s="99"/>
      <c r="N70" s="99"/>
      <c r="O70" s="99"/>
      <c r="P70" s="99"/>
    </row>
    <row r="71" spans="1:16" x14ac:dyDescent="0.25">
      <c r="A71" s="9" t="s">
        <v>40</v>
      </c>
      <c r="B71" s="38">
        <v>4</v>
      </c>
      <c r="C71" s="38">
        <v>4</v>
      </c>
      <c r="D71" s="16"/>
      <c r="E71" s="97"/>
      <c r="F71" s="98"/>
      <c r="G71" s="98"/>
      <c r="H71" s="99"/>
      <c r="I71" s="99"/>
      <c r="J71" s="99"/>
      <c r="K71" s="99"/>
      <c r="L71" s="99"/>
      <c r="M71" s="99"/>
      <c r="N71" s="99"/>
      <c r="O71" s="99"/>
      <c r="P71" s="99"/>
    </row>
    <row r="72" spans="1:16" x14ac:dyDescent="0.25">
      <c r="A72" s="161" t="s">
        <v>94</v>
      </c>
      <c r="B72" s="161"/>
      <c r="C72" s="161"/>
      <c r="D72" s="16">
        <v>175</v>
      </c>
      <c r="E72" s="17">
        <v>5.2</v>
      </c>
      <c r="F72" s="17">
        <v>4.4000000000000004</v>
      </c>
      <c r="G72" s="17">
        <v>25</v>
      </c>
      <c r="H72" s="49">
        <f>G72*4+F72*9+E72*4</f>
        <v>160.4</v>
      </c>
      <c r="I72" s="39">
        <v>0</v>
      </c>
      <c r="J72" s="39">
        <v>0.16333333333333336</v>
      </c>
      <c r="K72" s="39">
        <v>0.23333333333333334</v>
      </c>
      <c r="L72" s="39">
        <v>0.58333333333333337</v>
      </c>
      <c r="M72" s="39">
        <v>21.000000000000004</v>
      </c>
      <c r="N72" s="39">
        <v>163.98666666666665</v>
      </c>
      <c r="O72" s="39">
        <v>24.931666666666672</v>
      </c>
      <c r="P72" s="39">
        <v>1.6449999999999998</v>
      </c>
    </row>
    <row r="73" spans="1:16" x14ac:dyDescent="0.25">
      <c r="A73" s="45" t="s">
        <v>44</v>
      </c>
      <c r="B73" s="12">
        <v>44</v>
      </c>
      <c r="C73" s="12">
        <v>44</v>
      </c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1:16" x14ac:dyDescent="0.25">
      <c r="A74" s="45" t="s">
        <v>42</v>
      </c>
      <c r="B74" s="12">
        <v>140</v>
      </c>
      <c r="C74" s="12">
        <v>140</v>
      </c>
      <c r="D74" s="12"/>
      <c r="E74" s="11"/>
      <c r="F74" s="11"/>
      <c r="G74" s="11"/>
      <c r="H74" s="12"/>
      <c r="I74" s="12"/>
      <c r="J74" s="12"/>
      <c r="K74" s="12"/>
      <c r="L74" s="12"/>
      <c r="M74" s="12"/>
      <c r="N74" s="12"/>
      <c r="O74" s="12"/>
      <c r="P74" s="12"/>
    </row>
    <row r="75" spans="1:16" x14ac:dyDescent="0.25">
      <c r="A75" s="45" t="s">
        <v>33</v>
      </c>
      <c r="B75" s="12">
        <v>5</v>
      </c>
      <c r="C75" s="12">
        <v>5</v>
      </c>
      <c r="D75" s="12"/>
      <c r="E75" s="11"/>
      <c r="F75" s="11"/>
      <c r="G75" s="11"/>
      <c r="H75" s="12"/>
      <c r="I75" s="42"/>
      <c r="J75" s="42"/>
      <c r="K75" s="42"/>
      <c r="L75" s="42"/>
      <c r="M75" s="42"/>
      <c r="N75" s="42"/>
      <c r="O75" s="42"/>
      <c r="P75" s="42"/>
    </row>
    <row r="76" spans="1:16" x14ac:dyDescent="0.25">
      <c r="A76" s="161" t="s">
        <v>95</v>
      </c>
      <c r="B76" s="161"/>
      <c r="C76" s="161"/>
      <c r="D76" s="16">
        <v>200</v>
      </c>
      <c r="E76" s="17">
        <v>3.8</v>
      </c>
      <c r="F76" s="16">
        <v>3.7</v>
      </c>
      <c r="G76" s="16">
        <v>18.100000000000001</v>
      </c>
      <c r="H76" s="55">
        <f>E76*4+F76*9+G76*4</f>
        <v>120.9</v>
      </c>
      <c r="I76" s="17">
        <v>0.7</v>
      </c>
      <c r="J76" s="17">
        <v>0.04</v>
      </c>
      <c r="K76" s="17">
        <v>0</v>
      </c>
      <c r="L76" s="17">
        <v>0</v>
      </c>
      <c r="M76" s="17">
        <v>258</v>
      </c>
      <c r="N76" s="17">
        <v>133.69999999999999</v>
      </c>
      <c r="O76" s="17">
        <v>0</v>
      </c>
      <c r="P76" s="17">
        <v>0.05</v>
      </c>
    </row>
    <row r="77" spans="1:16" x14ac:dyDescent="0.25">
      <c r="A77" s="46" t="s">
        <v>96</v>
      </c>
      <c r="B77" s="100">
        <v>4</v>
      </c>
      <c r="C77" s="100">
        <v>4</v>
      </c>
      <c r="D77" s="101"/>
      <c r="E77" s="41"/>
      <c r="F77" s="41"/>
      <c r="G77" s="41"/>
      <c r="H77" s="100"/>
      <c r="I77" s="100"/>
      <c r="J77" s="100"/>
      <c r="K77" s="100"/>
      <c r="L77" s="100"/>
      <c r="M77" s="100"/>
      <c r="N77" s="100"/>
      <c r="O77" s="100"/>
      <c r="P77" s="100"/>
    </row>
    <row r="78" spans="1:16" x14ac:dyDescent="0.25">
      <c r="A78" s="10" t="s">
        <v>39</v>
      </c>
      <c r="B78" s="38">
        <v>130</v>
      </c>
      <c r="C78" s="38">
        <v>130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6" x14ac:dyDescent="0.25">
      <c r="A79" s="9" t="s">
        <v>34</v>
      </c>
      <c r="B79" s="38">
        <v>15</v>
      </c>
      <c r="C79" s="38">
        <v>15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16" x14ac:dyDescent="0.25">
      <c r="A80" s="162" t="s">
        <v>37</v>
      </c>
      <c r="B80" s="162"/>
      <c r="C80" s="162"/>
      <c r="D80" s="16">
        <v>20</v>
      </c>
      <c r="E80" s="17">
        <v>0.94</v>
      </c>
      <c r="F80" s="17">
        <v>0.2</v>
      </c>
      <c r="G80" s="17">
        <v>8.74</v>
      </c>
      <c r="H80" s="49">
        <v>40.520000000000003</v>
      </c>
      <c r="I80" s="17">
        <v>0</v>
      </c>
      <c r="J80" s="17">
        <v>1.6E-2</v>
      </c>
      <c r="K80" s="17">
        <v>0</v>
      </c>
      <c r="L80" s="17">
        <v>0</v>
      </c>
      <c r="M80" s="17">
        <v>3.6</v>
      </c>
      <c r="N80" s="17">
        <v>17.399999999999999</v>
      </c>
      <c r="O80" s="17">
        <v>3.8</v>
      </c>
      <c r="P80" s="17">
        <v>0.56000000000000005</v>
      </c>
    </row>
    <row r="81" spans="1:16" ht="22.5" customHeight="1" x14ac:dyDescent="0.25">
      <c r="A81" s="166" t="s">
        <v>49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</row>
    <row r="82" spans="1:16" x14ac:dyDescent="0.25">
      <c r="A82" s="167" t="s">
        <v>1</v>
      </c>
      <c r="B82" s="168" t="s">
        <v>2</v>
      </c>
      <c r="C82" s="168" t="s">
        <v>3</v>
      </c>
      <c r="D82" s="169" t="s">
        <v>4</v>
      </c>
      <c r="E82" s="170"/>
      <c r="F82" s="170"/>
      <c r="G82" s="170"/>
      <c r="H82" s="171"/>
      <c r="I82" s="173" t="s">
        <v>5</v>
      </c>
      <c r="J82" s="173"/>
      <c r="K82" s="173"/>
      <c r="L82" s="173"/>
      <c r="M82" s="173" t="s">
        <v>6</v>
      </c>
      <c r="N82" s="173"/>
      <c r="O82" s="173"/>
      <c r="P82" s="173"/>
    </row>
    <row r="83" spans="1:16" ht="16.5" x14ac:dyDescent="0.25">
      <c r="A83" s="167"/>
      <c r="B83" s="168"/>
      <c r="C83" s="168"/>
      <c r="D83" s="63" t="s">
        <v>7</v>
      </c>
      <c r="E83" s="2" t="s">
        <v>8</v>
      </c>
      <c r="F83" s="2" t="s">
        <v>9</v>
      </c>
      <c r="G83" s="2" t="s">
        <v>10</v>
      </c>
      <c r="H83" s="3" t="s">
        <v>11</v>
      </c>
      <c r="I83" s="64" t="s">
        <v>12</v>
      </c>
      <c r="J83" s="5" t="s">
        <v>13</v>
      </c>
      <c r="K83" s="5" t="s">
        <v>14</v>
      </c>
      <c r="L83" s="5" t="s">
        <v>15</v>
      </c>
      <c r="M83" s="5" t="s">
        <v>16</v>
      </c>
      <c r="N83" s="5" t="s">
        <v>17</v>
      </c>
      <c r="O83" s="5" t="s">
        <v>18</v>
      </c>
      <c r="P83" s="64" t="s">
        <v>19</v>
      </c>
    </row>
    <row r="84" spans="1:16" ht="21" customHeight="1" x14ac:dyDescent="0.45">
      <c r="A84" s="164" t="s">
        <v>59</v>
      </c>
      <c r="B84" s="165"/>
      <c r="C84" s="165"/>
      <c r="D84" s="165"/>
      <c r="E84" s="43">
        <f t="shared" ref="E84:H84" si="6">SUM(E85:E105)</f>
        <v>24.14</v>
      </c>
      <c r="F84" s="43">
        <f t="shared" si="6"/>
        <v>27.4</v>
      </c>
      <c r="G84" s="43">
        <f t="shared" si="6"/>
        <v>69.94</v>
      </c>
      <c r="H84" s="43">
        <f t="shared" si="6"/>
        <v>622.91999999999985</v>
      </c>
      <c r="I84" s="43">
        <f>SUM(I85:I105)</f>
        <v>0.7</v>
      </c>
      <c r="J84" s="43">
        <f t="shared" ref="J84:O84" si="7">SUM(J85:J105)</f>
        <v>0.13073684210526315</v>
      </c>
      <c r="K84" s="43">
        <f t="shared" si="7"/>
        <v>0.33999999999999997</v>
      </c>
      <c r="L84" s="43">
        <f t="shared" si="7"/>
        <v>1.1621052631578948</v>
      </c>
      <c r="M84" s="43">
        <f t="shared" si="7"/>
        <v>325.59999999999997</v>
      </c>
      <c r="N84" s="43">
        <f t="shared" si="7"/>
        <v>273</v>
      </c>
      <c r="O84" s="43">
        <f t="shared" si="7"/>
        <v>49.8</v>
      </c>
      <c r="P84" s="43">
        <f>SUM(P112:P133)</f>
        <v>2.0907456140350877</v>
      </c>
    </row>
    <row r="85" spans="1:16" ht="26.25" customHeight="1" x14ac:dyDescent="0.25">
      <c r="A85" s="187" t="s">
        <v>97</v>
      </c>
      <c r="B85" s="187"/>
      <c r="C85" s="187"/>
      <c r="D85" s="102">
        <v>200</v>
      </c>
      <c r="E85" s="103">
        <v>20.7</v>
      </c>
      <c r="F85" s="103">
        <v>18.899999999999999</v>
      </c>
      <c r="G85" s="103">
        <v>31.7</v>
      </c>
      <c r="H85" s="49">
        <f>G85*4+F85*9+E85*4</f>
        <v>379.7</v>
      </c>
      <c r="I85" s="103">
        <v>0.7</v>
      </c>
      <c r="J85" s="103">
        <v>9.4736842105263161E-2</v>
      </c>
      <c r="K85" s="103">
        <v>0.3</v>
      </c>
      <c r="L85" s="103">
        <v>0.84210526315789469</v>
      </c>
      <c r="M85" s="103">
        <v>315.39999999999998</v>
      </c>
      <c r="N85" s="103">
        <v>239.6</v>
      </c>
      <c r="O85" s="103">
        <v>43.2</v>
      </c>
      <c r="P85" s="103">
        <v>0.8</v>
      </c>
    </row>
    <row r="86" spans="1:16" x14ac:dyDescent="0.25">
      <c r="A86" s="45" t="s">
        <v>69</v>
      </c>
      <c r="B86" s="104">
        <v>142</v>
      </c>
      <c r="C86" s="104">
        <v>139</v>
      </c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</row>
    <row r="87" spans="1:16" x14ac:dyDescent="0.25">
      <c r="A87" s="106" t="s">
        <v>98</v>
      </c>
      <c r="B87" s="104">
        <v>12</v>
      </c>
      <c r="C87" s="104">
        <v>12</v>
      </c>
      <c r="D87" s="105"/>
      <c r="E87" s="105"/>
      <c r="F87" s="107"/>
      <c r="G87" s="107"/>
      <c r="H87" s="104"/>
      <c r="I87" s="107"/>
      <c r="J87" s="107"/>
      <c r="K87" s="107"/>
      <c r="L87" s="107"/>
      <c r="M87" s="107"/>
      <c r="N87" s="107"/>
      <c r="O87" s="107"/>
      <c r="P87" s="107"/>
    </row>
    <row r="88" spans="1:16" x14ac:dyDescent="0.25">
      <c r="A88" s="45" t="s">
        <v>99</v>
      </c>
      <c r="B88" s="104">
        <v>11</v>
      </c>
      <c r="C88" s="104">
        <v>11</v>
      </c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</row>
    <row r="89" spans="1:16" x14ac:dyDescent="0.25">
      <c r="A89" s="45" t="s">
        <v>34</v>
      </c>
      <c r="B89" s="104">
        <v>14</v>
      </c>
      <c r="C89" s="104">
        <v>14</v>
      </c>
      <c r="D89" s="105"/>
      <c r="E89" s="105"/>
      <c r="F89" s="107"/>
      <c r="G89" s="107"/>
      <c r="H89" s="104"/>
      <c r="I89" s="107"/>
      <c r="J89" s="107"/>
      <c r="K89" s="107"/>
      <c r="L89" s="107"/>
      <c r="M89" s="107"/>
      <c r="N89" s="107"/>
      <c r="O89" s="107"/>
      <c r="P89" s="107"/>
    </row>
    <row r="90" spans="1:16" x14ac:dyDescent="0.25">
      <c r="A90" s="10" t="s">
        <v>70</v>
      </c>
      <c r="B90" s="104">
        <v>8</v>
      </c>
      <c r="C90" s="104">
        <v>8</v>
      </c>
      <c r="D90" s="105"/>
      <c r="E90" s="105"/>
      <c r="F90" s="107"/>
      <c r="G90" s="107"/>
      <c r="H90" s="104"/>
      <c r="I90" s="107"/>
      <c r="J90" s="107"/>
      <c r="K90" s="107"/>
      <c r="L90" s="107"/>
      <c r="M90" s="107"/>
      <c r="N90" s="107"/>
      <c r="O90" s="107"/>
      <c r="P90" s="107"/>
    </row>
    <row r="91" spans="1:16" x14ac:dyDescent="0.25">
      <c r="A91" s="10" t="s">
        <v>45</v>
      </c>
      <c r="B91" s="107">
        <v>18.47</v>
      </c>
      <c r="C91" s="104">
        <v>18</v>
      </c>
      <c r="D91" s="105"/>
      <c r="E91" s="105"/>
      <c r="F91" s="107"/>
      <c r="G91" s="107"/>
      <c r="H91" s="104"/>
      <c r="I91" s="107"/>
      <c r="J91" s="107"/>
      <c r="K91" s="107"/>
      <c r="L91" s="107"/>
      <c r="M91" s="107"/>
      <c r="N91" s="107"/>
      <c r="O91" s="107"/>
      <c r="P91" s="107"/>
    </row>
    <row r="92" spans="1:16" x14ac:dyDescent="0.25">
      <c r="A92" s="106" t="s">
        <v>21</v>
      </c>
      <c r="B92" s="104">
        <v>5</v>
      </c>
      <c r="C92" s="104">
        <v>5</v>
      </c>
      <c r="D92" s="105"/>
      <c r="E92" s="105"/>
      <c r="F92" s="107"/>
      <c r="G92" s="107"/>
      <c r="H92" s="104"/>
      <c r="I92" s="107"/>
      <c r="J92" s="107"/>
      <c r="K92" s="107"/>
      <c r="L92" s="107"/>
      <c r="M92" s="107"/>
      <c r="N92" s="107"/>
      <c r="O92" s="107"/>
      <c r="P92" s="107"/>
    </row>
    <row r="93" spans="1:16" x14ac:dyDescent="0.25">
      <c r="A93" s="106" t="s">
        <v>100</v>
      </c>
      <c r="B93" s="108">
        <v>0.01</v>
      </c>
      <c r="C93" s="108">
        <v>0.01</v>
      </c>
      <c r="D93" s="105"/>
      <c r="E93" s="105"/>
      <c r="F93" s="107"/>
      <c r="G93" s="107"/>
      <c r="H93" s="104"/>
      <c r="I93" s="107"/>
      <c r="J93" s="107"/>
      <c r="K93" s="107"/>
      <c r="L93" s="107"/>
      <c r="M93" s="107"/>
      <c r="N93" s="107"/>
      <c r="O93" s="107"/>
      <c r="P93" s="107"/>
    </row>
    <row r="94" spans="1:16" x14ac:dyDescent="0.25">
      <c r="A94" s="106" t="s">
        <v>101</v>
      </c>
      <c r="B94" s="104">
        <v>5</v>
      </c>
      <c r="C94" s="104">
        <v>5</v>
      </c>
      <c r="D94" s="105"/>
      <c r="E94" s="105"/>
      <c r="F94" s="107"/>
      <c r="G94" s="107"/>
      <c r="H94" s="104"/>
      <c r="I94" s="107"/>
      <c r="J94" s="107"/>
      <c r="K94" s="107"/>
      <c r="L94" s="107"/>
      <c r="M94" s="107"/>
      <c r="N94" s="107"/>
      <c r="O94" s="107"/>
      <c r="P94" s="107"/>
    </row>
    <row r="95" spans="1:16" x14ac:dyDescent="0.25">
      <c r="A95" s="106" t="s">
        <v>51</v>
      </c>
      <c r="B95" s="104">
        <v>5</v>
      </c>
      <c r="C95" s="104">
        <v>5</v>
      </c>
      <c r="D95" s="105"/>
      <c r="E95" s="105"/>
      <c r="F95" s="107"/>
      <c r="G95" s="107"/>
      <c r="H95" s="104"/>
      <c r="I95" s="107"/>
      <c r="J95" s="107"/>
      <c r="K95" s="107"/>
      <c r="L95" s="107"/>
      <c r="M95" s="107"/>
      <c r="N95" s="107"/>
      <c r="O95" s="107"/>
      <c r="P95" s="107"/>
    </row>
    <row r="96" spans="1:16" ht="27" customHeight="1" x14ac:dyDescent="0.25">
      <c r="A96" s="117" t="s">
        <v>102</v>
      </c>
      <c r="B96" s="104">
        <v>3</v>
      </c>
      <c r="C96" s="104">
        <v>3</v>
      </c>
      <c r="D96" s="105"/>
      <c r="E96" s="105"/>
      <c r="F96" s="107"/>
      <c r="G96" s="107"/>
      <c r="H96" s="104"/>
      <c r="I96" s="107"/>
      <c r="J96" s="107"/>
      <c r="K96" s="107"/>
      <c r="L96" s="107"/>
      <c r="M96" s="107"/>
      <c r="N96" s="107"/>
      <c r="O96" s="107"/>
      <c r="P96" s="107"/>
    </row>
    <row r="97" spans="1:16" x14ac:dyDescent="0.25">
      <c r="A97" s="109" t="s">
        <v>103</v>
      </c>
      <c r="B97" s="110"/>
      <c r="C97" s="110">
        <v>180</v>
      </c>
      <c r="D97" s="105"/>
      <c r="E97" s="105"/>
      <c r="F97" s="111"/>
      <c r="G97" s="111"/>
      <c r="H97" s="110"/>
      <c r="I97" s="107"/>
      <c r="J97" s="107"/>
      <c r="K97" s="107"/>
      <c r="L97" s="107"/>
      <c r="M97" s="107"/>
      <c r="N97" s="107"/>
      <c r="O97" s="107"/>
      <c r="P97" s="107"/>
    </row>
    <row r="98" spans="1:16" x14ac:dyDescent="0.25">
      <c r="A98" s="112" t="s">
        <v>104</v>
      </c>
      <c r="B98" s="12">
        <v>20.2</v>
      </c>
      <c r="C98" s="104">
        <v>20</v>
      </c>
      <c r="D98" s="105"/>
      <c r="E98" s="107"/>
      <c r="F98" s="107"/>
      <c r="G98" s="107"/>
      <c r="H98" s="104"/>
      <c r="I98" s="107"/>
      <c r="J98" s="107"/>
      <c r="K98" s="107"/>
      <c r="L98" s="107"/>
      <c r="M98" s="107"/>
      <c r="N98" s="107"/>
      <c r="O98" s="107"/>
      <c r="P98" s="107"/>
    </row>
    <row r="99" spans="1:16" x14ac:dyDescent="0.25">
      <c r="A99" s="162" t="s">
        <v>105</v>
      </c>
      <c r="B99" s="162"/>
      <c r="C99" s="162"/>
      <c r="D99" s="113" t="s">
        <v>60</v>
      </c>
      <c r="E99" s="17">
        <v>2.2999999999999998</v>
      </c>
      <c r="F99" s="17">
        <v>8.3000000000000007</v>
      </c>
      <c r="G99" s="17">
        <v>14.5</v>
      </c>
      <c r="H99" s="49">
        <f>G99*4+F99*9+E99*4</f>
        <v>141.89999999999998</v>
      </c>
      <c r="I99" s="17">
        <v>0</v>
      </c>
      <c r="J99" s="17">
        <v>0.02</v>
      </c>
      <c r="K99" s="17">
        <v>0.04</v>
      </c>
      <c r="L99" s="17">
        <v>0.32</v>
      </c>
      <c r="M99" s="17">
        <v>6.4</v>
      </c>
      <c r="N99" s="17">
        <v>16</v>
      </c>
      <c r="O99" s="17">
        <v>2.8</v>
      </c>
      <c r="P99" s="17">
        <v>0.2</v>
      </c>
    </row>
    <row r="100" spans="1:16" x14ac:dyDescent="0.25">
      <c r="A100" s="114" t="s">
        <v>20</v>
      </c>
      <c r="B100" s="18">
        <v>30</v>
      </c>
      <c r="C100" s="18">
        <v>30</v>
      </c>
      <c r="D100" s="18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</row>
    <row r="101" spans="1:16" x14ac:dyDescent="0.25">
      <c r="A101" s="10" t="s">
        <v>21</v>
      </c>
      <c r="B101" s="12">
        <v>10</v>
      </c>
      <c r="C101" s="12">
        <v>10</v>
      </c>
      <c r="D101" s="12"/>
      <c r="E101" s="42"/>
      <c r="F101" s="42"/>
      <c r="G101" s="42"/>
      <c r="H101" s="33"/>
      <c r="I101" s="33"/>
      <c r="J101" s="33"/>
      <c r="K101" s="33"/>
      <c r="L101" s="33"/>
      <c r="M101" s="33"/>
      <c r="N101" s="33"/>
      <c r="O101" s="33"/>
      <c r="P101" s="33"/>
    </row>
    <row r="102" spans="1:16" x14ac:dyDescent="0.25">
      <c r="A102" s="161" t="s">
        <v>62</v>
      </c>
      <c r="B102" s="161"/>
      <c r="C102" s="161"/>
      <c r="D102" s="16">
        <v>200</v>
      </c>
      <c r="E102" s="17">
        <v>0.2</v>
      </c>
      <c r="F102" s="17">
        <v>0</v>
      </c>
      <c r="G102" s="17">
        <v>15</v>
      </c>
      <c r="H102" s="49">
        <f>G102*4+F102*9+E102*4</f>
        <v>60.8</v>
      </c>
      <c r="I102" s="17">
        <v>0</v>
      </c>
      <c r="J102" s="17">
        <v>0</v>
      </c>
      <c r="K102" s="17">
        <v>0</v>
      </c>
      <c r="L102" s="17">
        <v>0</v>
      </c>
      <c r="M102" s="17">
        <v>0.2</v>
      </c>
      <c r="N102" s="17">
        <v>0</v>
      </c>
      <c r="O102" s="17">
        <v>0</v>
      </c>
      <c r="P102" s="17">
        <v>0.02</v>
      </c>
    </row>
    <row r="103" spans="1:16" x14ac:dyDescent="0.25">
      <c r="A103" s="45" t="s">
        <v>78</v>
      </c>
      <c r="B103" s="68">
        <v>0.5</v>
      </c>
      <c r="C103" s="68">
        <v>0.5</v>
      </c>
      <c r="D103" s="38"/>
      <c r="E103" s="116"/>
      <c r="F103" s="116"/>
      <c r="G103" s="42"/>
      <c r="H103" s="42"/>
      <c r="I103" s="42"/>
      <c r="J103" s="42"/>
      <c r="K103" s="42"/>
      <c r="L103" s="42"/>
      <c r="M103" s="42"/>
      <c r="N103" s="42"/>
      <c r="O103" s="42"/>
      <c r="P103" s="42"/>
    </row>
    <row r="104" spans="1:16" x14ac:dyDescent="0.25">
      <c r="A104" s="9" t="s">
        <v>24</v>
      </c>
      <c r="B104" s="38">
        <v>15</v>
      </c>
      <c r="C104" s="38">
        <v>15</v>
      </c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</row>
    <row r="105" spans="1:16" x14ac:dyDescent="0.25">
      <c r="A105" s="162" t="s">
        <v>37</v>
      </c>
      <c r="B105" s="162"/>
      <c r="C105" s="162"/>
      <c r="D105" s="16">
        <v>20</v>
      </c>
      <c r="E105" s="17">
        <v>0.94</v>
      </c>
      <c r="F105" s="17">
        <v>0.2</v>
      </c>
      <c r="G105" s="17">
        <v>8.74</v>
      </c>
      <c r="H105" s="49">
        <v>40.520000000000003</v>
      </c>
      <c r="I105" s="17">
        <v>0</v>
      </c>
      <c r="J105" s="17">
        <v>1.6E-2</v>
      </c>
      <c r="K105" s="17">
        <v>0</v>
      </c>
      <c r="L105" s="17">
        <v>0</v>
      </c>
      <c r="M105" s="17">
        <v>3.6</v>
      </c>
      <c r="N105" s="17">
        <v>17.399999999999999</v>
      </c>
      <c r="O105" s="17">
        <v>3.8</v>
      </c>
      <c r="P105" s="17">
        <v>0.56000000000000005</v>
      </c>
    </row>
    <row r="106" spans="1:16" ht="21" x14ac:dyDescent="0.25">
      <c r="A106" s="166" t="s">
        <v>52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</row>
    <row r="107" spans="1:16" x14ac:dyDescent="0.25">
      <c r="A107" s="167" t="s">
        <v>1</v>
      </c>
      <c r="B107" s="168" t="s">
        <v>2</v>
      </c>
      <c r="C107" s="168" t="s">
        <v>3</v>
      </c>
      <c r="D107" s="169" t="s">
        <v>4</v>
      </c>
      <c r="E107" s="170"/>
      <c r="F107" s="170"/>
      <c r="G107" s="170"/>
      <c r="H107" s="171"/>
      <c r="I107" s="173" t="s">
        <v>5</v>
      </c>
      <c r="J107" s="173"/>
      <c r="K107" s="173"/>
      <c r="L107" s="173"/>
      <c r="M107" s="173" t="s">
        <v>6</v>
      </c>
      <c r="N107" s="173"/>
      <c r="O107" s="173"/>
      <c r="P107" s="173"/>
    </row>
    <row r="108" spans="1:16" ht="16.5" x14ac:dyDescent="0.25">
      <c r="A108" s="167"/>
      <c r="B108" s="168"/>
      <c r="C108" s="168"/>
      <c r="D108" s="1" t="s">
        <v>7</v>
      </c>
      <c r="E108" s="2" t="s">
        <v>8</v>
      </c>
      <c r="F108" s="2" t="s">
        <v>9</v>
      </c>
      <c r="G108" s="2" t="s">
        <v>10</v>
      </c>
      <c r="H108" s="3" t="s">
        <v>11</v>
      </c>
      <c r="I108" s="4" t="s">
        <v>12</v>
      </c>
      <c r="J108" s="5" t="s">
        <v>13</v>
      </c>
      <c r="K108" s="5" t="s">
        <v>14</v>
      </c>
      <c r="L108" s="5" t="s">
        <v>15</v>
      </c>
      <c r="M108" s="5" t="s">
        <v>16</v>
      </c>
      <c r="N108" s="5" t="s">
        <v>17</v>
      </c>
      <c r="O108" s="5" t="s">
        <v>18</v>
      </c>
      <c r="P108" s="4" t="s">
        <v>19</v>
      </c>
    </row>
    <row r="109" spans="1:16" ht="22.5" x14ac:dyDescent="0.45">
      <c r="A109" s="164" t="s">
        <v>59</v>
      </c>
      <c r="B109" s="165"/>
      <c r="C109" s="165"/>
      <c r="D109" s="165"/>
      <c r="E109" s="43">
        <f t="shared" ref="E109:H109" si="8">SUM(E112:E136)</f>
        <v>27.24666666666667</v>
      </c>
      <c r="F109" s="43">
        <f t="shared" si="8"/>
        <v>27.996666666666666</v>
      </c>
      <c r="G109" s="43">
        <f t="shared" si="8"/>
        <v>74.489999999999995</v>
      </c>
      <c r="H109" s="43">
        <f t="shared" si="8"/>
        <v>658.91666666666663</v>
      </c>
      <c r="I109" s="43">
        <f>SUM(I112:I136)</f>
        <v>2.4013157894736841</v>
      </c>
      <c r="J109" s="43">
        <f t="shared" ref="J109:P109" si="9">SUM(J112:J136)</f>
        <v>0.21806140350877196</v>
      </c>
      <c r="K109" s="43">
        <f t="shared" si="9"/>
        <v>0.40054385964912287</v>
      </c>
      <c r="L109" s="43">
        <f t="shared" si="9"/>
        <v>1.8414912280701754</v>
      </c>
      <c r="M109" s="43">
        <f t="shared" si="9"/>
        <v>513.3008771929824</v>
      </c>
      <c r="N109" s="43">
        <f t="shared" si="9"/>
        <v>533.35631578947368</v>
      </c>
      <c r="O109" s="120">
        <f>SUM(O112:O136)</f>
        <v>158.55070175438595</v>
      </c>
      <c r="P109" s="43">
        <f t="shared" si="9"/>
        <v>2.6507456140350878</v>
      </c>
    </row>
    <row r="110" spans="1:16" x14ac:dyDescent="0.25">
      <c r="A110" s="162" t="s">
        <v>73</v>
      </c>
      <c r="B110" s="162"/>
      <c r="C110" s="162"/>
      <c r="D110" s="65" t="s">
        <v>74</v>
      </c>
      <c r="E110" s="17">
        <v>3.6</v>
      </c>
      <c r="F110" s="17">
        <v>7.6</v>
      </c>
      <c r="G110" s="17">
        <v>44</v>
      </c>
      <c r="H110" s="49">
        <f>G110*4+F110*9+E110*4</f>
        <v>258.79999999999995</v>
      </c>
      <c r="I110" s="17">
        <v>0.55555555555555558</v>
      </c>
      <c r="J110" s="17">
        <v>2.2222222222222223E-2</v>
      </c>
      <c r="K110" s="17">
        <v>0.02</v>
      </c>
      <c r="L110" s="17">
        <v>0.88888888888888884</v>
      </c>
      <c r="M110" s="17">
        <v>244</v>
      </c>
      <c r="N110" s="17">
        <v>18.333333333333332</v>
      </c>
      <c r="O110" s="17">
        <v>5.333333333333333</v>
      </c>
      <c r="P110" s="17">
        <v>0</v>
      </c>
    </row>
    <row r="111" spans="1:16" ht="51" x14ac:dyDescent="0.25">
      <c r="A111" s="66" t="s">
        <v>75</v>
      </c>
      <c r="B111" s="33">
        <v>30</v>
      </c>
      <c r="C111" s="33">
        <v>30</v>
      </c>
      <c r="D111" s="15"/>
      <c r="E111" s="67"/>
      <c r="F111" s="67"/>
      <c r="G111" s="67"/>
      <c r="H111" s="49"/>
      <c r="I111" s="48"/>
      <c r="J111" s="48"/>
      <c r="K111" s="48"/>
      <c r="L111" s="48"/>
      <c r="M111" s="48"/>
      <c r="N111" s="48"/>
      <c r="O111" s="48"/>
      <c r="P111" s="48"/>
    </row>
    <row r="112" spans="1:16" ht="17.25" customHeight="1" x14ac:dyDescent="0.25">
      <c r="A112" s="174" t="s">
        <v>112</v>
      </c>
      <c r="B112" s="174"/>
      <c r="C112" s="174"/>
      <c r="D112" s="69" t="s">
        <v>113</v>
      </c>
      <c r="E112" s="70">
        <v>6.4</v>
      </c>
      <c r="F112" s="70">
        <v>7.56</v>
      </c>
      <c r="G112" s="70">
        <v>7.9</v>
      </c>
      <c r="H112" s="49">
        <f>E112*4+F112*9+G112*4</f>
        <v>125.23999999999998</v>
      </c>
      <c r="I112" s="39">
        <v>0.12631578947368424</v>
      </c>
      <c r="J112" s="39">
        <v>3.7894736842105259E-2</v>
      </c>
      <c r="K112" s="39">
        <v>0.16421052631578947</v>
      </c>
      <c r="L112" s="39">
        <v>6.3157894736842121E-2</v>
      </c>
      <c r="M112" s="39">
        <v>233.68421052631575</v>
      </c>
      <c r="N112" s="39">
        <v>194.5263157894737</v>
      </c>
      <c r="O112" s="39">
        <v>9.3473684210526322</v>
      </c>
      <c r="P112" s="39">
        <v>0.63157894736842091</v>
      </c>
    </row>
    <row r="113" spans="1:16" x14ac:dyDescent="0.25">
      <c r="A113" s="112" t="s">
        <v>20</v>
      </c>
      <c r="B113" s="37">
        <v>20</v>
      </c>
      <c r="C113" s="37">
        <v>20</v>
      </c>
      <c r="D113" s="16"/>
      <c r="E113" s="17"/>
      <c r="F113" s="17"/>
      <c r="G113" s="17"/>
      <c r="H113" s="17"/>
      <c r="I113" s="35"/>
      <c r="J113" s="35"/>
      <c r="K113" s="35"/>
      <c r="L113" s="35"/>
      <c r="M113" s="35"/>
      <c r="N113" s="35"/>
      <c r="O113" s="35"/>
      <c r="P113" s="7"/>
    </row>
    <row r="114" spans="1:16" x14ac:dyDescent="0.25">
      <c r="A114" s="10" t="s">
        <v>21</v>
      </c>
      <c r="B114" s="12">
        <v>5</v>
      </c>
      <c r="C114" s="12">
        <v>5</v>
      </c>
      <c r="D114" s="12"/>
      <c r="E114" s="70"/>
      <c r="F114" s="71"/>
      <c r="G114" s="70"/>
      <c r="H114" s="49"/>
      <c r="I114" s="35"/>
      <c r="J114" s="35"/>
      <c r="K114" s="35"/>
      <c r="L114" s="35"/>
      <c r="M114" s="35"/>
      <c r="N114" s="35"/>
      <c r="O114" s="35"/>
      <c r="P114" s="7"/>
    </row>
    <row r="115" spans="1:16" x14ac:dyDescent="0.25">
      <c r="A115" s="9" t="s">
        <v>43</v>
      </c>
      <c r="B115" s="34">
        <v>16</v>
      </c>
      <c r="C115" s="38">
        <v>15</v>
      </c>
      <c r="D115" s="72"/>
      <c r="E115" s="73"/>
      <c r="F115" s="73"/>
      <c r="G115" s="73"/>
      <c r="H115" s="72"/>
      <c r="I115" s="35"/>
      <c r="J115" s="35"/>
      <c r="K115" s="35"/>
      <c r="L115" s="35"/>
      <c r="M115" s="35"/>
      <c r="N115" s="35"/>
      <c r="O115" s="35"/>
      <c r="P115" s="7"/>
    </row>
    <row r="116" spans="1:16" ht="32.25" customHeight="1" x14ac:dyDescent="0.25">
      <c r="A116" s="196" t="s">
        <v>106</v>
      </c>
      <c r="B116" s="196"/>
      <c r="C116" s="196"/>
      <c r="D116" s="71">
        <v>100</v>
      </c>
      <c r="E116" s="70">
        <v>12.666666666666666</v>
      </c>
      <c r="F116" s="70">
        <v>13.416666666666668</v>
      </c>
      <c r="G116" s="70">
        <v>5.75</v>
      </c>
      <c r="H116" s="49">
        <f>G116*4+F116*9+E116*4</f>
        <v>194.41666666666666</v>
      </c>
      <c r="I116" s="70">
        <v>1.875</v>
      </c>
      <c r="J116" s="70">
        <v>0.10416666666666667</v>
      </c>
      <c r="K116" s="70">
        <v>0.20833333333333334</v>
      </c>
      <c r="L116" s="70">
        <v>1.4583333333333333</v>
      </c>
      <c r="M116" s="70">
        <v>10.416666666666666</v>
      </c>
      <c r="N116" s="70">
        <v>90</v>
      </c>
      <c r="O116" s="70">
        <v>93.333333333333329</v>
      </c>
      <c r="P116" s="70">
        <v>0.72916666666666663</v>
      </c>
    </row>
    <row r="117" spans="1:16" ht="25.5" x14ac:dyDescent="0.25">
      <c r="A117" s="78" t="s">
        <v>107</v>
      </c>
      <c r="B117" s="95">
        <f>C117*2.32</f>
        <v>111.35999999999999</v>
      </c>
      <c r="C117" s="118">
        <v>48</v>
      </c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</row>
    <row r="118" spans="1:16" x14ac:dyDescent="0.25">
      <c r="A118" s="78" t="s">
        <v>108</v>
      </c>
      <c r="B118" s="95">
        <f>C118*1.47</f>
        <v>70.56</v>
      </c>
      <c r="C118" s="118">
        <v>48</v>
      </c>
      <c r="D118" s="72"/>
      <c r="E118" s="72"/>
      <c r="F118" s="42"/>
      <c r="G118" s="11"/>
      <c r="H118" s="33"/>
      <c r="I118" s="33"/>
      <c r="J118" s="33"/>
      <c r="K118" s="33"/>
      <c r="L118" s="33"/>
      <c r="M118" s="33"/>
      <c r="N118" s="33"/>
      <c r="O118" s="33"/>
      <c r="P118" s="33"/>
    </row>
    <row r="119" spans="1:16" ht="25.5" x14ac:dyDescent="0.25">
      <c r="A119" s="78" t="s">
        <v>109</v>
      </c>
      <c r="B119" s="95">
        <v>57</v>
      </c>
      <c r="C119" s="118">
        <v>48</v>
      </c>
      <c r="D119" s="72"/>
      <c r="E119" s="72"/>
      <c r="F119" s="42"/>
      <c r="G119" s="11"/>
      <c r="H119" s="33"/>
      <c r="I119" s="33"/>
      <c r="J119" s="33"/>
      <c r="K119" s="33"/>
      <c r="L119" s="33"/>
      <c r="M119" s="33"/>
      <c r="N119" s="33"/>
      <c r="O119" s="33"/>
      <c r="P119" s="33"/>
    </row>
    <row r="120" spans="1:16" ht="15" customHeight="1" x14ac:dyDescent="0.25">
      <c r="A120" s="10" t="s">
        <v>39</v>
      </c>
      <c r="B120" s="83">
        <v>15</v>
      </c>
      <c r="C120" s="83">
        <v>15</v>
      </c>
      <c r="D120" s="72"/>
      <c r="E120" s="72"/>
      <c r="F120" s="17"/>
      <c r="G120" s="17"/>
      <c r="H120" s="49"/>
      <c r="I120" s="49"/>
      <c r="J120" s="49"/>
      <c r="K120" s="49"/>
      <c r="L120" s="49"/>
      <c r="M120" s="49"/>
      <c r="N120" s="49"/>
      <c r="O120" s="49"/>
      <c r="P120" s="49"/>
    </row>
    <row r="121" spans="1:16" x14ac:dyDescent="0.25">
      <c r="A121" s="10" t="s">
        <v>70</v>
      </c>
      <c r="B121" s="34">
        <v>8</v>
      </c>
      <c r="C121" s="34">
        <v>8</v>
      </c>
      <c r="D121" s="72"/>
      <c r="E121" s="72"/>
      <c r="F121" s="68"/>
      <c r="G121" s="68"/>
      <c r="H121" s="34"/>
      <c r="I121" s="34"/>
      <c r="J121" s="34"/>
      <c r="K121" s="34"/>
      <c r="L121" s="34"/>
      <c r="M121" s="34"/>
      <c r="N121" s="34"/>
      <c r="O121" s="34"/>
      <c r="P121" s="34"/>
    </row>
    <row r="122" spans="1:16" x14ac:dyDescent="0.25">
      <c r="A122" s="45" t="s">
        <v>110</v>
      </c>
      <c r="B122" s="33">
        <f>C122*1.25</f>
        <v>50</v>
      </c>
      <c r="C122" s="33">
        <v>40</v>
      </c>
      <c r="D122" s="72"/>
      <c r="E122" s="72"/>
      <c r="F122" s="68"/>
      <c r="G122" s="68"/>
      <c r="H122" s="34"/>
      <c r="I122" s="34"/>
      <c r="J122" s="34"/>
      <c r="K122" s="34"/>
      <c r="L122" s="34"/>
      <c r="M122" s="34"/>
      <c r="N122" s="34"/>
      <c r="O122" s="34"/>
      <c r="P122" s="34"/>
    </row>
    <row r="123" spans="1:16" x14ac:dyDescent="0.25">
      <c r="A123" s="9" t="s">
        <v>27</v>
      </c>
      <c r="B123" s="33">
        <f>C123*1.33</f>
        <v>53.2</v>
      </c>
      <c r="C123" s="33">
        <v>40</v>
      </c>
      <c r="D123" s="72"/>
      <c r="E123" s="72"/>
      <c r="F123" s="68"/>
      <c r="G123" s="68"/>
      <c r="H123" s="34"/>
      <c r="I123" s="34"/>
      <c r="J123" s="34"/>
      <c r="K123" s="34"/>
      <c r="L123" s="34"/>
      <c r="M123" s="34"/>
      <c r="N123" s="34"/>
      <c r="O123" s="34"/>
      <c r="P123" s="34"/>
    </row>
    <row r="124" spans="1:16" x14ac:dyDescent="0.25">
      <c r="A124" s="9" t="s">
        <v>32</v>
      </c>
      <c r="B124" s="33">
        <f>C124*1.19</f>
        <v>11.899999999999999</v>
      </c>
      <c r="C124" s="33">
        <v>10</v>
      </c>
      <c r="D124" s="72"/>
      <c r="E124" s="72"/>
      <c r="F124" s="68"/>
      <c r="G124" s="68"/>
      <c r="H124" s="34"/>
      <c r="I124" s="34"/>
      <c r="J124" s="34"/>
      <c r="K124" s="34"/>
      <c r="L124" s="34"/>
      <c r="M124" s="34"/>
      <c r="N124" s="34"/>
      <c r="O124" s="34"/>
      <c r="P124" s="34"/>
    </row>
    <row r="125" spans="1:16" x14ac:dyDescent="0.25">
      <c r="A125" s="9" t="s">
        <v>40</v>
      </c>
      <c r="B125" s="33">
        <v>8</v>
      </c>
      <c r="C125" s="33">
        <v>8</v>
      </c>
      <c r="D125" s="72"/>
      <c r="E125" s="72"/>
      <c r="F125" s="68"/>
      <c r="G125" s="68"/>
      <c r="H125" s="34"/>
      <c r="I125" s="34"/>
      <c r="J125" s="34"/>
      <c r="K125" s="34"/>
      <c r="L125" s="34"/>
      <c r="M125" s="34"/>
      <c r="N125" s="34"/>
      <c r="O125" s="34"/>
      <c r="P125" s="34"/>
    </row>
    <row r="126" spans="1:16" ht="15" customHeight="1" x14ac:dyDescent="0.25">
      <c r="A126" s="9" t="s">
        <v>51</v>
      </c>
      <c r="B126" s="33">
        <v>8</v>
      </c>
      <c r="C126" s="33">
        <v>8</v>
      </c>
      <c r="D126" s="72"/>
      <c r="E126" s="72"/>
      <c r="F126" s="68"/>
      <c r="G126" s="68"/>
      <c r="H126" s="34"/>
      <c r="I126" s="34"/>
      <c r="J126" s="34"/>
      <c r="K126" s="34"/>
      <c r="L126" s="34"/>
      <c r="M126" s="34"/>
      <c r="N126" s="34"/>
      <c r="O126" s="34"/>
      <c r="P126" s="34"/>
    </row>
    <row r="127" spans="1:16" ht="30.75" customHeight="1" x14ac:dyDescent="0.25">
      <c r="A127" s="9" t="s">
        <v>36</v>
      </c>
      <c r="B127" s="12">
        <v>4</v>
      </c>
      <c r="C127" s="12">
        <v>4</v>
      </c>
      <c r="D127" s="72"/>
      <c r="E127" s="72"/>
      <c r="F127" s="68"/>
      <c r="G127" s="68"/>
      <c r="H127" s="34"/>
      <c r="I127" s="34"/>
      <c r="J127" s="34"/>
      <c r="K127" s="34"/>
      <c r="L127" s="34"/>
      <c r="M127" s="34"/>
      <c r="N127" s="34"/>
      <c r="O127" s="34"/>
      <c r="P127" s="34"/>
    </row>
    <row r="128" spans="1:16" x14ac:dyDescent="0.25">
      <c r="A128" s="162" t="s">
        <v>111</v>
      </c>
      <c r="B128" s="162"/>
      <c r="C128" s="162"/>
      <c r="D128" s="40">
        <v>180</v>
      </c>
      <c r="E128" s="17">
        <v>4.4400000000000004</v>
      </c>
      <c r="F128" s="17">
        <v>4.32</v>
      </c>
      <c r="G128" s="119">
        <v>32</v>
      </c>
      <c r="H128" s="49">
        <f>G128*4+F128*9+E128*4</f>
        <v>184.64</v>
      </c>
      <c r="I128" s="17">
        <v>0</v>
      </c>
      <c r="J128" s="17">
        <v>0.04</v>
      </c>
      <c r="K128" s="17">
        <v>2.8000000000000001E-2</v>
      </c>
      <c r="L128" s="17">
        <v>0.32</v>
      </c>
      <c r="M128" s="17">
        <v>18.600000000000001</v>
      </c>
      <c r="N128" s="17">
        <v>94.67</v>
      </c>
      <c r="O128" s="17">
        <v>30.87</v>
      </c>
      <c r="P128" s="17">
        <v>0.63</v>
      </c>
    </row>
    <row r="129" spans="1:16" x14ac:dyDescent="0.25">
      <c r="A129" s="44" t="s">
        <v>47</v>
      </c>
      <c r="B129" s="54">
        <v>63</v>
      </c>
      <c r="C129" s="54">
        <v>63</v>
      </c>
      <c r="D129" s="18"/>
      <c r="E129" s="11"/>
      <c r="F129" s="11"/>
      <c r="G129" s="11"/>
      <c r="H129" s="33"/>
      <c r="I129" s="11"/>
      <c r="J129" s="11"/>
      <c r="K129" s="11"/>
      <c r="L129" s="11"/>
      <c r="M129" s="11"/>
      <c r="N129" s="11"/>
      <c r="O129" s="11"/>
      <c r="P129" s="11"/>
    </row>
    <row r="130" spans="1:16" x14ac:dyDescent="0.25">
      <c r="A130" s="44" t="s">
        <v>42</v>
      </c>
      <c r="B130" s="86">
        <v>133</v>
      </c>
      <c r="C130" s="56">
        <v>133</v>
      </c>
      <c r="D130" s="56"/>
      <c r="E130" s="11"/>
      <c r="F130" s="11"/>
      <c r="G130" s="11"/>
      <c r="H130" s="33"/>
      <c r="I130" s="11"/>
      <c r="J130" s="11"/>
      <c r="K130" s="11"/>
      <c r="L130" s="11"/>
      <c r="M130" s="11"/>
      <c r="N130" s="11"/>
      <c r="O130" s="11"/>
      <c r="P130" s="11"/>
    </row>
    <row r="131" spans="1:16" x14ac:dyDescent="0.25">
      <c r="A131" s="9" t="s">
        <v>33</v>
      </c>
      <c r="B131" s="33">
        <v>5</v>
      </c>
      <c r="C131" s="33">
        <v>5</v>
      </c>
      <c r="D131" s="12"/>
      <c r="E131" s="11"/>
      <c r="F131" s="11"/>
      <c r="G131" s="11"/>
      <c r="H131" s="33"/>
      <c r="I131" s="33"/>
      <c r="J131" s="33"/>
      <c r="K131" s="33"/>
      <c r="L131" s="33"/>
      <c r="M131" s="33"/>
      <c r="N131" s="33"/>
      <c r="O131" s="33"/>
      <c r="P131" s="33"/>
    </row>
    <row r="132" spans="1:16" x14ac:dyDescent="0.25">
      <c r="A132" s="161" t="s">
        <v>89</v>
      </c>
      <c r="B132" s="161"/>
      <c r="C132" s="161"/>
      <c r="D132" s="16">
        <v>200</v>
      </c>
      <c r="E132" s="16">
        <v>2.8</v>
      </c>
      <c r="F132" s="16">
        <v>2.5</v>
      </c>
      <c r="G132" s="16">
        <v>20.100000000000001</v>
      </c>
      <c r="H132" s="49">
        <f>G132*4+F132*9+E132*4</f>
        <v>114.10000000000001</v>
      </c>
      <c r="I132" s="17">
        <v>0.4</v>
      </c>
      <c r="J132" s="17">
        <v>0.02</v>
      </c>
      <c r="K132" s="17">
        <v>0</v>
      </c>
      <c r="L132" s="17">
        <v>0</v>
      </c>
      <c r="M132" s="17">
        <v>247</v>
      </c>
      <c r="N132" s="17">
        <v>136.76</v>
      </c>
      <c r="O132" s="17">
        <v>21.2</v>
      </c>
      <c r="P132" s="17">
        <v>0.1</v>
      </c>
    </row>
    <row r="133" spans="1:16" x14ac:dyDescent="0.25">
      <c r="A133" s="45" t="s">
        <v>78</v>
      </c>
      <c r="B133" s="68">
        <v>0.5</v>
      </c>
      <c r="C133" s="68">
        <v>0.5</v>
      </c>
      <c r="D133" s="87"/>
      <c r="E133" s="88"/>
      <c r="F133" s="88"/>
      <c r="G133" s="88"/>
      <c r="H133" s="89"/>
      <c r="I133" s="91"/>
      <c r="J133" s="91"/>
      <c r="K133" s="91"/>
      <c r="L133" s="91"/>
      <c r="M133" s="91"/>
      <c r="N133" s="91"/>
      <c r="O133" s="91"/>
      <c r="P133" s="91"/>
    </row>
    <row r="134" spans="1:16" x14ac:dyDescent="0.25">
      <c r="A134" s="9" t="s">
        <v>39</v>
      </c>
      <c r="B134" s="38">
        <v>100</v>
      </c>
      <c r="C134" s="38">
        <v>100</v>
      </c>
      <c r="D134" s="38"/>
      <c r="E134" s="68"/>
      <c r="F134" s="68"/>
      <c r="G134" s="68"/>
      <c r="H134" s="34"/>
      <c r="I134" s="34"/>
      <c r="J134" s="34"/>
      <c r="K134" s="34"/>
      <c r="L134" s="34"/>
      <c r="M134" s="34"/>
      <c r="N134" s="34"/>
      <c r="O134" s="34"/>
      <c r="P134" s="34"/>
    </row>
    <row r="135" spans="1:16" x14ac:dyDescent="0.25">
      <c r="A135" s="9" t="s">
        <v>34</v>
      </c>
      <c r="B135" s="38">
        <v>15</v>
      </c>
      <c r="C135" s="38">
        <v>15</v>
      </c>
      <c r="D135" s="3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</row>
    <row r="136" spans="1:16" x14ac:dyDescent="0.25">
      <c r="A136" s="162" t="s">
        <v>37</v>
      </c>
      <c r="B136" s="162"/>
      <c r="C136" s="162"/>
      <c r="D136" s="16">
        <v>20</v>
      </c>
      <c r="E136" s="17">
        <v>0.94</v>
      </c>
      <c r="F136" s="17">
        <v>0.2</v>
      </c>
      <c r="G136" s="17">
        <v>8.74</v>
      </c>
      <c r="H136" s="49">
        <v>40.520000000000003</v>
      </c>
      <c r="I136" s="17">
        <v>0</v>
      </c>
      <c r="J136" s="17">
        <v>1.6E-2</v>
      </c>
      <c r="K136" s="17">
        <v>0</v>
      </c>
      <c r="L136" s="17">
        <v>0</v>
      </c>
      <c r="M136" s="17">
        <v>3.6</v>
      </c>
      <c r="N136" s="17">
        <v>17.399999999999999</v>
      </c>
      <c r="O136" s="17">
        <v>3.8</v>
      </c>
      <c r="P136" s="17">
        <v>0.56000000000000005</v>
      </c>
    </row>
    <row r="137" spans="1:16" ht="29.25" customHeight="1" x14ac:dyDescent="0.25">
      <c r="A137" s="191" t="s">
        <v>0</v>
      </c>
      <c r="B137" s="191"/>
      <c r="C137" s="191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</row>
    <row r="138" spans="1:16" ht="15.75" customHeight="1" x14ac:dyDescent="0.25">
      <c r="A138" s="182" t="s">
        <v>1</v>
      </c>
      <c r="B138" s="184" t="s">
        <v>2</v>
      </c>
      <c r="C138" s="184" t="s">
        <v>3</v>
      </c>
      <c r="D138" s="169" t="s">
        <v>4</v>
      </c>
      <c r="E138" s="170"/>
      <c r="F138" s="170"/>
      <c r="G138" s="170"/>
      <c r="H138" s="171"/>
      <c r="I138" s="175" t="s">
        <v>5</v>
      </c>
      <c r="J138" s="176"/>
      <c r="K138" s="176"/>
      <c r="L138" s="177"/>
      <c r="M138" s="175" t="s">
        <v>6</v>
      </c>
      <c r="N138" s="176"/>
      <c r="O138" s="176"/>
      <c r="P138" s="177"/>
    </row>
    <row r="139" spans="1:16" ht="15" customHeight="1" x14ac:dyDescent="0.25">
      <c r="A139" s="183"/>
      <c r="B139" s="185"/>
      <c r="C139" s="185"/>
      <c r="D139" s="1" t="s">
        <v>7</v>
      </c>
      <c r="E139" s="2" t="s">
        <v>8</v>
      </c>
      <c r="F139" s="2" t="s">
        <v>9</v>
      </c>
      <c r="G139" s="2" t="s">
        <v>10</v>
      </c>
      <c r="H139" s="3" t="s">
        <v>11</v>
      </c>
      <c r="I139" s="128" t="s">
        <v>12</v>
      </c>
      <c r="J139" s="129" t="s">
        <v>13</v>
      </c>
      <c r="K139" s="129" t="s">
        <v>14</v>
      </c>
      <c r="L139" s="129" t="s">
        <v>15</v>
      </c>
      <c r="M139" s="129" t="s">
        <v>16</v>
      </c>
      <c r="N139" s="129" t="s">
        <v>17</v>
      </c>
      <c r="O139" s="129" t="s">
        <v>18</v>
      </c>
      <c r="P139" s="128" t="s">
        <v>19</v>
      </c>
    </row>
    <row r="140" spans="1:16" ht="23.25" customHeight="1" x14ac:dyDescent="0.45">
      <c r="A140" s="179" t="s">
        <v>59</v>
      </c>
      <c r="B140" s="180"/>
      <c r="C140" s="180"/>
      <c r="D140" s="181"/>
      <c r="E140" s="43">
        <f t="shared" ref="E140:H140" si="10">SUM(E141:E158)</f>
        <v>24.495000000000001</v>
      </c>
      <c r="F140" s="43">
        <f t="shared" si="10"/>
        <v>20.891250000000003</v>
      </c>
      <c r="G140" s="43">
        <f t="shared" si="10"/>
        <v>93.63</v>
      </c>
      <c r="H140" s="43">
        <f t="shared" si="10"/>
        <v>664.87125000000003</v>
      </c>
      <c r="I140" s="43">
        <f>SUM(I141:I158)</f>
        <v>8.4525000000000006</v>
      </c>
      <c r="J140" s="43">
        <f t="shared" ref="J140:P140" si="11">SUM(J141:J158)</f>
        <v>0.28675000000000006</v>
      </c>
      <c r="K140" s="43">
        <f t="shared" si="11"/>
        <v>3.3000000000000002E-2</v>
      </c>
      <c r="L140" s="43">
        <f t="shared" si="11"/>
        <v>2.7925</v>
      </c>
      <c r="M140" s="43">
        <f t="shared" si="11"/>
        <v>365.3</v>
      </c>
      <c r="N140" s="43">
        <f t="shared" si="11"/>
        <v>394.92499999999995</v>
      </c>
      <c r="O140" s="43">
        <f t="shared" si="11"/>
        <v>45.532499999999999</v>
      </c>
      <c r="P140" s="43">
        <f t="shared" si="11"/>
        <v>3</v>
      </c>
    </row>
    <row r="141" spans="1:16" ht="15" customHeight="1" x14ac:dyDescent="0.25">
      <c r="A141" s="162" t="s">
        <v>73</v>
      </c>
      <c r="B141" s="162"/>
      <c r="C141" s="162"/>
      <c r="D141" s="65" t="s">
        <v>74</v>
      </c>
      <c r="E141" s="17">
        <v>1.9</v>
      </c>
      <c r="F141" s="17">
        <v>2.2000000000000002</v>
      </c>
      <c r="G141" s="17">
        <v>34</v>
      </c>
      <c r="H141" s="49">
        <f>G141*4+F141*9+E141*4</f>
        <v>163.4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</row>
    <row r="142" spans="1:16" ht="57" customHeight="1" x14ac:dyDescent="0.25">
      <c r="A142" s="66" t="s">
        <v>75</v>
      </c>
      <c r="B142" s="33">
        <v>50</v>
      </c>
      <c r="C142" s="33">
        <v>50</v>
      </c>
      <c r="D142" s="15"/>
      <c r="E142" s="67"/>
      <c r="F142" s="67"/>
      <c r="G142" s="67"/>
      <c r="H142" s="49"/>
      <c r="I142" s="17"/>
      <c r="J142" s="17"/>
      <c r="K142" s="17"/>
      <c r="L142" s="17"/>
      <c r="M142" s="17"/>
      <c r="N142" s="17"/>
      <c r="O142" s="17"/>
      <c r="P142" s="17"/>
    </row>
    <row r="143" spans="1:16" ht="30.75" customHeight="1" x14ac:dyDescent="0.25">
      <c r="A143" s="186" t="s">
        <v>114</v>
      </c>
      <c r="B143" s="186"/>
      <c r="C143" s="186"/>
      <c r="D143" s="16">
        <v>200</v>
      </c>
      <c r="E143" s="17">
        <v>17</v>
      </c>
      <c r="F143" s="17">
        <v>14.9</v>
      </c>
      <c r="G143" s="17">
        <v>9.6</v>
      </c>
      <c r="H143" s="49">
        <f>G143*4+F143*9+E143*4</f>
        <v>240.5</v>
      </c>
      <c r="I143" s="17">
        <v>4.37</v>
      </c>
      <c r="J143" s="17">
        <v>0.14000000000000001</v>
      </c>
      <c r="K143" s="17">
        <v>3.3000000000000002E-2</v>
      </c>
      <c r="L143" s="17">
        <v>2.23</v>
      </c>
      <c r="M143" s="17">
        <v>110.5</v>
      </c>
      <c r="N143" s="17">
        <v>251</v>
      </c>
      <c r="O143" s="17">
        <v>15.9</v>
      </c>
      <c r="P143" s="17">
        <v>1.67</v>
      </c>
    </row>
    <row r="144" spans="1:16" ht="15" customHeight="1" x14ac:dyDescent="0.25">
      <c r="A144" s="10" t="s">
        <v>70</v>
      </c>
      <c r="B144" s="33">
        <v>106</v>
      </c>
      <c r="C144" s="33">
        <v>106</v>
      </c>
      <c r="D144" s="12"/>
      <c r="E144" s="11"/>
      <c r="F144" s="11"/>
      <c r="G144" s="11"/>
      <c r="H144" s="33"/>
      <c r="I144" s="11"/>
      <c r="J144" s="11"/>
      <c r="K144" s="11"/>
      <c r="L144" s="11"/>
      <c r="M144" s="11"/>
      <c r="N144" s="11"/>
      <c r="O144" s="11"/>
      <c r="P144" s="11"/>
    </row>
    <row r="145" spans="1:16" ht="15" customHeight="1" x14ac:dyDescent="0.25">
      <c r="A145" s="84" t="s">
        <v>39</v>
      </c>
      <c r="B145" s="56">
        <v>40</v>
      </c>
      <c r="C145" s="56">
        <v>40</v>
      </c>
      <c r="D145" s="101"/>
      <c r="E145" s="119"/>
      <c r="F145" s="119"/>
      <c r="G145" s="119"/>
      <c r="H145" s="121"/>
      <c r="I145" s="121"/>
      <c r="J145" s="121"/>
      <c r="K145" s="121"/>
      <c r="L145" s="121"/>
      <c r="M145" s="121"/>
      <c r="N145" s="121"/>
      <c r="O145" s="121"/>
      <c r="P145" s="121"/>
    </row>
    <row r="146" spans="1:16" ht="15" customHeight="1" x14ac:dyDescent="0.25">
      <c r="A146" s="44" t="s">
        <v>36</v>
      </c>
      <c r="B146" s="18">
        <v>3</v>
      </c>
      <c r="C146" s="18">
        <v>3</v>
      </c>
      <c r="D146" s="18"/>
      <c r="E146" s="50"/>
      <c r="F146" s="50"/>
      <c r="G146" s="50"/>
      <c r="H146" s="56"/>
      <c r="I146" s="124"/>
      <c r="J146" s="124"/>
      <c r="K146" s="124"/>
      <c r="L146" s="124"/>
      <c r="M146" s="124"/>
      <c r="N146" s="124"/>
      <c r="O146" s="124"/>
      <c r="P146" s="124"/>
    </row>
    <row r="147" spans="1:16" ht="15" customHeight="1" x14ac:dyDescent="0.25">
      <c r="A147" s="44" t="s">
        <v>115</v>
      </c>
      <c r="B147" s="18"/>
      <c r="C147" s="18">
        <v>140</v>
      </c>
      <c r="D147" s="18"/>
      <c r="E147" s="11"/>
      <c r="F147" s="11"/>
      <c r="G147" s="11"/>
      <c r="H147" s="33"/>
      <c r="I147" s="125"/>
      <c r="J147" s="125"/>
      <c r="K147" s="125"/>
      <c r="L147" s="125"/>
      <c r="M147" s="125"/>
      <c r="N147" s="125"/>
      <c r="O147" s="125"/>
      <c r="P147" s="125"/>
    </row>
    <row r="148" spans="1:16" ht="15" customHeight="1" x14ac:dyDescent="0.25">
      <c r="A148" s="45" t="s">
        <v>116</v>
      </c>
      <c r="B148" s="12">
        <v>5</v>
      </c>
      <c r="C148" s="12">
        <v>5</v>
      </c>
      <c r="D148" s="12"/>
      <c r="E148" s="11"/>
      <c r="F148" s="11"/>
      <c r="G148" s="17"/>
      <c r="H148" s="49"/>
      <c r="I148" s="126"/>
      <c r="J148" s="126"/>
      <c r="K148" s="126"/>
      <c r="L148" s="126"/>
      <c r="M148" s="126"/>
      <c r="N148" s="126"/>
      <c r="O148" s="126"/>
      <c r="P148" s="126"/>
    </row>
    <row r="149" spans="1:16" ht="41.25" customHeight="1" x14ac:dyDescent="0.25">
      <c r="A149" s="10" t="s">
        <v>117</v>
      </c>
      <c r="B149" s="104">
        <f>C149*1.54</f>
        <v>84.7</v>
      </c>
      <c r="C149" s="105">
        <v>55</v>
      </c>
      <c r="D149" s="105"/>
      <c r="E149" s="107"/>
      <c r="F149" s="107"/>
      <c r="G149" s="107"/>
      <c r="H149" s="104"/>
      <c r="I149" s="127"/>
      <c r="J149" s="127"/>
      <c r="K149" s="127"/>
      <c r="L149" s="127"/>
      <c r="M149" s="127"/>
      <c r="N149" s="127"/>
      <c r="O149" s="127"/>
      <c r="P149" s="127"/>
    </row>
    <row r="150" spans="1:16" ht="46.5" customHeight="1" x14ac:dyDescent="0.25">
      <c r="A150" s="117" t="s">
        <v>118</v>
      </c>
      <c r="B150" s="110">
        <f>C150*1.67</f>
        <v>91.85</v>
      </c>
      <c r="C150" s="122">
        <v>55</v>
      </c>
      <c r="D150" s="105"/>
      <c r="E150" s="107"/>
      <c r="F150" s="107"/>
      <c r="G150" s="107"/>
      <c r="H150" s="104"/>
      <c r="I150" s="127"/>
      <c r="J150" s="127"/>
      <c r="K150" s="127"/>
      <c r="L150" s="127"/>
      <c r="M150" s="127"/>
      <c r="N150" s="127"/>
      <c r="O150" s="127"/>
      <c r="P150" s="127"/>
    </row>
    <row r="151" spans="1:16" ht="15" customHeight="1" x14ac:dyDescent="0.25">
      <c r="A151" s="161" t="s">
        <v>65</v>
      </c>
      <c r="B151" s="161"/>
      <c r="C151" s="161"/>
      <c r="D151" s="16">
        <v>200</v>
      </c>
      <c r="E151" s="16">
        <v>3.2</v>
      </c>
      <c r="F151" s="17">
        <v>3.1</v>
      </c>
      <c r="G151" s="17">
        <v>19</v>
      </c>
      <c r="H151" s="49">
        <f>G151*4+F151*9+E151*4</f>
        <v>116.7</v>
      </c>
      <c r="I151" s="17">
        <v>1.27</v>
      </c>
      <c r="J151" s="17">
        <v>0.04</v>
      </c>
      <c r="K151" s="17">
        <v>0</v>
      </c>
      <c r="L151" s="17">
        <v>0</v>
      </c>
      <c r="M151" s="17">
        <v>235</v>
      </c>
      <c r="N151" s="17">
        <v>88.2</v>
      </c>
      <c r="O151" s="17">
        <v>13.72</v>
      </c>
      <c r="P151" s="17">
        <v>0.14000000000000001</v>
      </c>
    </row>
    <row r="152" spans="1:16" ht="15" customHeight="1" x14ac:dyDescent="0.25">
      <c r="A152" s="123" t="s">
        <v>66</v>
      </c>
      <c r="B152" s="12">
        <v>2</v>
      </c>
      <c r="C152" s="12">
        <v>2</v>
      </c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</row>
    <row r="153" spans="1:16" ht="15" customHeight="1" x14ac:dyDescent="0.25">
      <c r="A153" s="10" t="s">
        <v>34</v>
      </c>
      <c r="B153" s="12">
        <v>15</v>
      </c>
      <c r="C153" s="12">
        <v>15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</row>
    <row r="154" spans="1:16" ht="15" customHeight="1" x14ac:dyDescent="0.25">
      <c r="A154" s="10" t="s">
        <v>39</v>
      </c>
      <c r="B154" s="12">
        <v>130</v>
      </c>
      <c r="C154" s="12">
        <v>130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</row>
    <row r="155" spans="1:16" ht="15" customHeight="1" x14ac:dyDescent="0.25">
      <c r="A155" s="186" t="s">
        <v>119</v>
      </c>
      <c r="B155" s="186"/>
      <c r="C155" s="186"/>
      <c r="D155" s="93">
        <v>180</v>
      </c>
      <c r="E155" s="94">
        <v>0.22500000000000001</v>
      </c>
      <c r="F155" s="94">
        <v>0.28125</v>
      </c>
      <c r="G155" s="94">
        <v>16.875</v>
      </c>
      <c r="H155" s="49">
        <v>75.28125</v>
      </c>
      <c r="I155" s="17">
        <v>2.8125</v>
      </c>
      <c r="J155" s="17">
        <v>5.6250000000000001E-2</v>
      </c>
      <c r="K155" s="17">
        <v>0</v>
      </c>
      <c r="L155" s="17">
        <v>0.56250000000000011</v>
      </c>
      <c r="M155" s="17">
        <v>11.25</v>
      </c>
      <c r="N155" s="17">
        <v>5.625</v>
      </c>
      <c r="O155" s="17">
        <v>2.8125</v>
      </c>
      <c r="P155" s="17">
        <v>0</v>
      </c>
    </row>
    <row r="156" spans="1:16" x14ac:dyDescent="0.25">
      <c r="A156" s="161" t="s">
        <v>37</v>
      </c>
      <c r="B156" s="161"/>
      <c r="C156" s="161"/>
      <c r="D156" s="16">
        <v>20</v>
      </c>
      <c r="E156" s="17">
        <v>0.94</v>
      </c>
      <c r="F156" s="17">
        <v>0.2</v>
      </c>
      <c r="G156" s="17">
        <v>8.74</v>
      </c>
      <c r="H156" s="49">
        <v>40.520000000000003</v>
      </c>
      <c r="I156" s="17">
        <v>0</v>
      </c>
      <c r="J156" s="17">
        <v>1.6E-2</v>
      </c>
      <c r="K156" s="17">
        <v>0</v>
      </c>
      <c r="L156" s="17">
        <v>0</v>
      </c>
      <c r="M156" s="17">
        <v>3.6</v>
      </c>
      <c r="N156" s="17">
        <v>17.399999999999999</v>
      </c>
      <c r="O156" s="17">
        <v>3.8</v>
      </c>
      <c r="P156" s="17">
        <v>0.56000000000000005</v>
      </c>
    </row>
    <row r="157" spans="1:16" x14ac:dyDescent="0.25">
      <c r="A157" s="161" t="s">
        <v>79</v>
      </c>
      <c r="B157" s="161"/>
      <c r="C157" s="161"/>
      <c r="D157" s="16">
        <v>15</v>
      </c>
      <c r="E157" s="17">
        <v>1.2299999999999998</v>
      </c>
      <c r="F157" s="17">
        <v>0.21</v>
      </c>
      <c r="G157" s="17">
        <v>5.415</v>
      </c>
      <c r="H157" s="49">
        <v>28.47</v>
      </c>
      <c r="I157" s="17">
        <v>0</v>
      </c>
      <c r="J157" s="17">
        <v>3.4500000000000003E-2</v>
      </c>
      <c r="K157" s="17">
        <v>0</v>
      </c>
      <c r="L157" s="17">
        <v>0</v>
      </c>
      <c r="M157" s="17">
        <v>4.95</v>
      </c>
      <c r="N157" s="17">
        <v>32.700000000000003</v>
      </c>
      <c r="O157" s="17">
        <v>9.3000000000000007</v>
      </c>
      <c r="P157" s="17">
        <v>0.63</v>
      </c>
    </row>
    <row r="158" spans="1:16" x14ac:dyDescent="0.25">
      <c r="A158" s="162" t="s">
        <v>80</v>
      </c>
      <c r="B158" s="162"/>
      <c r="C158" s="162"/>
      <c r="D158" s="16">
        <v>15</v>
      </c>
      <c r="E158" s="17"/>
      <c r="F158" s="17"/>
      <c r="G158" s="17"/>
      <c r="H158" s="17"/>
      <c r="I158" s="19"/>
      <c r="J158" s="19"/>
      <c r="K158" s="19"/>
      <c r="L158" s="19"/>
      <c r="M158" s="19"/>
      <c r="N158" s="19"/>
      <c r="O158" s="19"/>
      <c r="P158" s="19"/>
    </row>
    <row r="159" spans="1:16" ht="21" x14ac:dyDescent="0.25">
      <c r="A159" s="191" t="s">
        <v>54</v>
      </c>
      <c r="B159" s="191"/>
      <c r="C159" s="191"/>
      <c r="D159" s="191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</row>
    <row r="160" spans="1:16" x14ac:dyDescent="0.25">
      <c r="A160" s="182" t="s">
        <v>1</v>
      </c>
      <c r="B160" s="184" t="s">
        <v>2</v>
      </c>
      <c r="C160" s="184" t="s">
        <v>3</v>
      </c>
      <c r="D160" s="169" t="s">
        <v>4</v>
      </c>
      <c r="E160" s="170"/>
      <c r="F160" s="170"/>
      <c r="G160" s="170"/>
      <c r="H160" s="171"/>
      <c r="I160" s="175" t="s">
        <v>5</v>
      </c>
      <c r="J160" s="176"/>
      <c r="K160" s="176"/>
      <c r="L160" s="177"/>
      <c r="M160" s="175" t="s">
        <v>6</v>
      </c>
      <c r="N160" s="176"/>
      <c r="O160" s="176"/>
      <c r="P160" s="177"/>
    </row>
    <row r="161" spans="1:16" ht="16.5" x14ac:dyDescent="0.25">
      <c r="A161" s="183"/>
      <c r="B161" s="185"/>
      <c r="C161" s="185"/>
      <c r="D161" s="1" t="s">
        <v>7</v>
      </c>
      <c r="E161" s="2" t="s">
        <v>8</v>
      </c>
      <c r="F161" s="2" t="s">
        <v>9</v>
      </c>
      <c r="G161" s="2" t="s">
        <v>10</v>
      </c>
      <c r="H161" s="3" t="s">
        <v>11</v>
      </c>
      <c r="I161" s="4" t="s">
        <v>12</v>
      </c>
      <c r="J161" s="5" t="s">
        <v>13</v>
      </c>
      <c r="K161" s="5" t="s">
        <v>14</v>
      </c>
      <c r="L161" s="5" t="s">
        <v>15</v>
      </c>
      <c r="M161" s="5" t="s">
        <v>16</v>
      </c>
      <c r="N161" s="5" t="s">
        <v>17</v>
      </c>
      <c r="O161" s="5" t="s">
        <v>18</v>
      </c>
      <c r="P161" s="4" t="s">
        <v>19</v>
      </c>
    </row>
    <row r="162" spans="1:16" ht="22.5" x14ac:dyDescent="0.45">
      <c r="A162" s="179" t="s">
        <v>59</v>
      </c>
      <c r="B162" s="180"/>
      <c r="C162" s="180"/>
      <c r="D162" s="181"/>
      <c r="E162" s="43">
        <v>0.9</v>
      </c>
      <c r="F162" s="43">
        <v>0.9</v>
      </c>
      <c r="G162" s="43">
        <v>0.9</v>
      </c>
      <c r="H162" s="43">
        <v>0.9</v>
      </c>
      <c r="I162" s="43">
        <f>SUM(I163:I179)</f>
        <v>0.9</v>
      </c>
      <c r="J162" s="43">
        <f t="shared" ref="J162:P162" si="12">SUM(J163:J179)</f>
        <v>0.21049999999999999</v>
      </c>
      <c r="K162" s="43">
        <f t="shared" si="12"/>
        <v>0.12</v>
      </c>
      <c r="L162" s="43">
        <f t="shared" si="12"/>
        <v>1.0022222222222221</v>
      </c>
      <c r="M162" s="43">
        <f t="shared" si="12"/>
        <v>81.053333333333327</v>
      </c>
      <c r="N162" s="43">
        <f t="shared" si="12"/>
        <v>317.45999999999998</v>
      </c>
      <c r="O162" s="43">
        <f t="shared" si="12"/>
        <v>38.951111111111118</v>
      </c>
      <c r="P162" s="43">
        <f t="shared" si="12"/>
        <v>2.8433333333333333</v>
      </c>
    </row>
    <row r="163" spans="1:16" ht="57" customHeight="1" x14ac:dyDescent="0.25">
      <c r="A163" s="66" t="s">
        <v>120</v>
      </c>
      <c r="B163" s="33">
        <v>25</v>
      </c>
      <c r="C163" s="33">
        <v>25</v>
      </c>
      <c r="D163" s="15"/>
      <c r="E163" s="67"/>
      <c r="F163" s="67"/>
      <c r="G163" s="67"/>
      <c r="H163" s="49"/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</row>
    <row r="164" spans="1:16" s="31" customFormat="1" ht="24.75" customHeight="1" x14ac:dyDescent="0.25">
      <c r="A164" s="178" t="s">
        <v>121</v>
      </c>
      <c r="B164" s="178"/>
      <c r="C164" s="178"/>
      <c r="D164" s="69" t="s">
        <v>122</v>
      </c>
      <c r="E164" s="94">
        <v>7.8</v>
      </c>
      <c r="F164" s="94">
        <v>15.3</v>
      </c>
      <c r="G164" s="94">
        <v>0.44444444444444442</v>
      </c>
      <c r="H164" s="49">
        <f>E164*4+F164*9+G164*4</f>
        <v>170.67777777777778</v>
      </c>
      <c r="I164" s="17"/>
      <c r="J164" s="17"/>
      <c r="K164" s="17"/>
      <c r="L164" s="17"/>
      <c r="M164" s="17"/>
      <c r="N164" s="17"/>
      <c r="O164" s="17"/>
      <c r="P164" s="17"/>
    </row>
    <row r="165" spans="1:16" s="31" customFormat="1" ht="38.25" x14ac:dyDescent="0.25">
      <c r="A165" s="78" t="s">
        <v>123</v>
      </c>
      <c r="B165" s="130">
        <v>82</v>
      </c>
      <c r="C165" s="131">
        <v>80</v>
      </c>
      <c r="D165" s="38"/>
      <c r="E165" s="68"/>
      <c r="F165" s="68"/>
      <c r="G165" s="68"/>
      <c r="H165" s="68"/>
      <c r="I165" s="39">
        <v>0.1</v>
      </c>
      <c r="J165" s="39">
        <v>0.1</v>
      </c>
      <c r="K165" s="39">
        <v>0</v>
      </c>
      <c r="L165" s="39">
        <v>2.2222222222222223E-2</v>
      </c>
      <c r="M165" s="39">
        <v>48.43333333333333</v>
      </c>
      <c r="N165" s="39">
        <v>209</v>
      </c>
      <c r="O165" s="39">
        <v>17.111111111111111</v>
      </c>
      <c r="P165" s="39">
        <v>0.73333333333333328</v>
      </c>
    </row>
    <row r="166" spans="1:16" s="31" customFormat="1" ht="25.5" x14ac:dyDescent="0.25">
      <c r="A166" s="132" t="s">
        <v>124</v>
      </c>
      <c r="B166" s="38"/>
      <c r="C166" s="93">
        <v>40</v>
      </c>
      <c r="D166" s="133"/>
      <c r="E166" s="94"/>
      <c r="F166" s="94"/>
      <c r="G166" s="94"/>
      <c r="H166" s="134"/>
      <c r="I166" s="62"/>
      <c r="J166" s="62"/>
      <c r="K166" s="62"/>
      <c r="L166" s="62"/>
      <c r="M166" s="62"/>
      <c r="N166" s="62"/>
      <c r="O166" s="62"/>
      <c r="P166" s="62"/>
    </row>
    <row r="167" spans="1:16" s="31" customFormat="1" x14ac:dyDescent="0.25">
      <c r="A167" s="9" t="s">
        <v>51</v>
      </c>
      <c r="B167" s="38">
        <v>10</v>
      </c>
      <c r="C167" s="38">
        <v>10</v>
      </c>
      <c r="D167" s="135"/>
      <c r="E167" s="97"/>
      <c r="F167" s="98"/>
      <c r="G167" s="98"/>
      <c r="H167" s="99"/>
      <c r="I167" s="8"/>
      <c r="J167" s="8"/>
      <c r="K167" s="8"/>
      <c r="L167" s="8"/>
      <c r="M167" s="8"/>
      <c r="N167" s="8"/>
      <c r="O167" s="8"/>
      <c r="P167" s="8"/>
    </row>
    <row r="168" spans="1:16" s="31" customFormat="1" x14ac:dyDescent="0.25">
      <c r="A168" s="9" t="s">
        <v>40</v>
      </c>
      <c r="B168" s="38">
        <v>3.8</v>
      </c>
      <c r="C168" s="38">
        <v>3.8</v>
      </c>
      <c r="D168" s="135"/>
      <c r="E168" s="97"/>
      <c r="F168" s="98"/>
      <c r="G168" s="98"/>
      <c r="H168" s="99"/>
      <c r="I168" s="7"/>
      <c r="J168" s="7"/>
      <c r="K168" s="7"/>
      <c r="L168" s="7"/>
      <c r="M168" s="7"/>
      <c r="N168" s="7"/>
      <c r="O168" s="7"/>
      <c r="P168" s="7"/>
    </row>
    <row r="169" spans="1:16" s="31" customFormat="1" x14ac:dyDescent="0.25">
      <c r="A169" s="9" t="s">
        <v>42</v>
      </c>
      <c r="B169" s="38">
        <v>30</v>
      </c>
      <c r="C169" s="38">
        <v>30</v>
      </c>
      <c r="D169" s="135"/>
      <c r="E169" s="136"/>
      <c r="F169" s="137"/>
      <c r="G169" s="137"/>
      <c r="H169" s="138"/>
      <c r="I169" s="7"/>
      <c r="J169" s="7"/>
      <c r="K169" s="7"/>
      <c r="L169" s="7"/>
      <c r="M169" s="7"/>
      <c r="N169" s="7"/>
      <c r="O169" s="7"/>
      <c r="P169" s="7"/>
    </row>
    <row r="170" spans="1:16" s="31" customFormat="1" ht="84.75" customHeight="1" x14ac:dyDescent="0.25">
      <c r="A170" s="9" t="s">
        <v>93</v>
      </c>
      <c r="B170" s="38">
        <v>3</v>
      </c>
      <c r="C170" s="38">
        <v>3</v>
      </c>
      <c r="D170" s="135"/>
      <c r="E170" s="97"/>
      <c r="F170" s="98"/>
      <c r="G170" s="98"/>
      <c r="H170" s="99"/>
      <c r="I170" s="7"/>
      <c r="J170" s="7"/>
      <c r="K170" s="7"/>
      <c r="L170" s="7"/>
      <c r="M170" s="7"/>
      <c r="N170" s="7"/>
      <c r="O170" s="7"/>
      <c r="P170" s="7"/>
    </row>
    <row r="171" spans="1:16" s="31" customFormat="1" x14ac:dyDescent="0.25">
      <c r="A171" s="161" t="s">
        <v>125</v>
      </c>
      <c r="B171" s="161"/>
      <c r="C171" s="161"/>
      <c r="D171" s="16">
        <v>180</v>
      </c>
      <c r="E171" s="17">
        <v>5.8</v>
      </c>
      <c r="F171" s="17">
        <v>3.6</v>
      </c>
      <c r="G171" s="17">
        <v>44</v>
      </c>
      <c r="H171" s="49">
        <f>E171*4+F171*9+G171*4</f>
        <v>231.6</v>
      </c>
      <c r="I171" s="39">
        <v>0</v>
      </c>
      <c r="J171" s="39">
        <v>0.06</v>
      </c>
      <c r="K171" s="39">
        <v>0.12</v>
      </c>
      <c r="L171" s="39">
        <v>0.97</v>
      </c>
      <c r="M171" s="39">
        <v>21.91</v>
      </c>
      <c r="N171" s="39">
        <v>58.29</v>
      </c>
      <c r="O171" s="39">
        <v>8.2200000000000006</v>
      </c>
      <c r="P171" s="39">
        <v>0.85</v>
      </c>
    </row>
    <row r="172" spans="1:16" s="31" customFormat="1" x14ac:dyDescent="0.25">
      <c r="A172" s="139" t="s">
        <v>38</v>
      </c>
      <c r="B172" s="100">
        <v>61</v>
      </c>
      <c r="C172" s="100">
        <v>61</v>
      </c>
      <c r="D172" s="3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</row>
    <row r="173" spans="1:16" s="31" customFormat="1" x14ac:dyDescent="0.25">
      <c r="A173" s="45" t="s">
        <v>21</v>
      </c>
      <c r="B173" s="33">
        <v>5</v>
      </c>
      <c r="C173" s="33">
        <v>5</v>
      </c>
      <c r="D173" s="38"/>
      <c r="E173" s="11"/>
      <c r="F173" s="11"/>
      <c r="G173" s="11"/>
      <c r="H173" s="33"/>
      <c r="I173" s="42"/>
      <c r="J173" s="42"/>
      <c r="K173" s="42"/>
      <c r="L173" s="42"/>
      <c r="M173" s="42"/>
      <c r="N173" s="42"/>
      <c r="O173" s="42"/>
      <c r="P173" s="42"/>
    </row>
    <row r="174" spans="1:16" s="31" customFormat="1" x14ac:dyDescent="0.25">
      <c r="A174" s="161" t="s">
        <v>77</v>
      </c>
      <c r="B174" s="161"/>
      <c r="C174" s="161"/>
      <c r="D174" s="16" t="s">
        <v>23</v>
      </c>
      <c r="E174" s="16">
        <v>0.1</v>
      </c>
      <c r="F174" s="17">
        <v>0</v>
      </c>
      <c r="G174" s="16">
        <v>15.2</v>
      </c>
      <c r="H174" s="49">
        <f>G174*4+F174*9+E174*4</f>
        <v>61.199999999999996</v>
      </c>
      <c r="I174" s="17">
        <v>0.8</v>
      </c>
      <c r="J174" s="17">
        <v>0</v>
      </c>
      <c r="K174" s="17">
        <v>0</v>
      </c>
      <c r="L174" s="17">
        <v>0.01</v>
      </c>
      <c r="M174" s="17">
        <v>2.16</v>
      </c>
      <c r="N174" s="17">
        <v>7.0000000000000007E-2</v>
      </c>
      <c r="O174" s="17">
        <v>0.52</v>
      </c>
      <c r="P174" s="17">
        <v>7.0000000000000007E-2</v>
      </c>
    </row>
    <row r="175" spans="1:16" s="31" customFormat="1" x14ac:dyDescent="0.25">
      <c r="A175" s="45" t="s">
        <v>78</v>
      </c>
      <c r="B175" s="68">
        <v>1</v>
      </c>
      <c r="C175" s="68">
        <v>1</v>
      </c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</row>
    <row r="176" spans="1:16" s="31" customFormat="1" x14ac:dyDescent="0.25">
      <c r="A176" s="10" t="s">
        <v>34</v>
      </c>
      <c r="B176" s="12">
        <v>15</v>
      </c>
      <c r="C176" s="12">
        <v>15</v>
      </c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</row>
    <row r="177" spans="1:16" s="31" customFormat="1" x14ac:dyDescent="0.25">
      <c r="A177" s="10" t="s">
        <v>64</v>
      </c>
      <c r="B177" s="12">
        <v>6</v>
      </c>
      <c r="C177" s="12">
        <v>5</v>
      </c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</row>
    <row r="178" spans="1:16" ht="15" customHeight="1" x14ac:dyDescent="0.25">
      <c r="A178" s="162" t="s">
        <v>37</v>
      </c>
      <c r="B178" s="162"/>
      <c r="C178" s="162"/>
      <c r="D178" s="16">
        <v>20</v>
      </c>
      <c r="E178" s="17">
        <v>0.94</v>
      </c>
      <c r="F178" s="17">
        <v>0.2</v>
      </c>
      <c r="G178" s="17">
        <v>8.74</v>
      </c>
      <c r="H178" s="49">
        <v>40.520000000000003</v>
      </c>
      <c r="I178" s="17">
        <v>0</v>
      </c>
      <c r="J178" s="17">
        <v>1.6E-2</v>
      </c>
      <c r="K178" s="17">
        <v>0</v>
      </c>
      <c r="L178" s="17">
        <v>0</v>
      </c>
      <c r="M178" s="17">
        <v>3.6</v>
      </c>
      <c r="N178" s="17">
        <v>17.399999999999999</v>
      </c>
      <c r="O178" s="17">
        <v>3.8</v>
      </c>
      <c r="P178" s="17">
        <v>0.56000000000000005</v>
      </c>
    </row>
    <row r="179" spans="1:16" ht="15" customHeight="1" x14ac:dyDescent="0.25">
      <c r="A179" s="161" t="s">
        <v>79</v>
      </c>
      <c r="B179" s="161"/>
      <c r="C179" s="161"/>
      <c r="D179" s="16">
        <v>15</v>
      </c>
      <c r="E179" s="17">
        <v>1.2299999999999998</v>
      </c>
      <c r="F179" s="17">
        <v>0.21</v>
      </c>
      <c r="G179" s="17">
        <v>5.415</v>
      </c>
      <c r="H179" s="49">
        <v>28.47</v>
      </c>
      <c r="I179" s="17">
        <v>0</v>
      </c>
      <c r="J179" s="17">
        <v>3.4500000000000003E-2</v>
      </c>
      <c r="K179" s="17">
        <v>0</v>
      </c>
      <c r="L179" s="17">
        <v>0</v>
      </c>
      <c r="M179" s="17">
        <v>4.95</v>
      </c>
      <c r="N179" s="17">
        <v>32.700000000000003</v>
      </c>
      <c r="O179" s="17">
        <v>9.3000000000000007</v>
      </c>
      <c r="P179" s="17">
        <v>0.63</v>
      </c>
    </row>
    <row r="180" spans="1:16" x14ac:dyDescent="0.25">
      <c r="A180" s="162" t="s">
        <v>80</v>
      </c>
      <c r="B180" s="162"/>
      <c r="C180" s="162"/>
      <c r="D180" s="16">
        <v>15</v>
      </c>
      <c r="E180" s="17"/>
      <c r="F180" s="17"/>
      <c r="G180" s="17"/>
      <c r="H180" s="17"/>
      <c r="I180" s="28"/>
      <c r="J180" s="28"/>
      <c r="K180" s="28"/>
      <c r="L180" s="28"/>
      <c r="M180" s="28"/>
      <c r="N180" s="28"/>
      <c r="O180" s="28"/>
      <c r="P180" s="28"/>
    </row>
    <row r="181" spans="1:16" ht="21" x14ac:dyDescent="0.25">
      <c r="A181" s="166" t="s">
        <v>55</v>
      </c>
      <c r="B181" s="166"/>
      <c r="C181" s="166"/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</row>
    <row r="182" spans="1:16" x14ac:dyDescent="0.25">
      <c r="A182" s="167" t="s">
        <v>1</v>
      </c>
      <c r="B182" s="168" t="s">
        <v>2</v>
      </c>
      <c r="C182" s="168" t="s">
        <v>3</v>
      </c>
      <c r="D182" s="169" t="s">
        <v>4</v>
      </c>
      <c r="E182" s="170"/>
      <c r="F182" s="170"/>
      <c r="G182" s="170"/>
      <c r="H182" s="171"/>
      <c r="I182" s="173" t="s">
        <v>5</v>
      </c>
      <c r="J182" s="173"/>
      <c r="K182" s="173"/>
      <c r="L182" s="173"/>
      <c r="M182" s="173" t="s">
        <v>6</v>
      </c>
      <c r="N182" s="173"/>
      <c r="O182" s="173"/>
      <c r="P182" s="173"/>
    </row>
    <row r="183" spans="1:16" ht="16.5" x14ac:dyDescent="0.25">
      <c r="A183" s="167"/>
      <c r="B183" s="168"/>
      <c r="C183" s="168"/>
      <c r="D183" s="1" t="s">
        <v>7</v>
      </c>
      <c r="E183" s="2" t="s">
        <v>8</v>
      </c>
      <c r="F183" s="2" t="s">
        <v>9</v>
      </c>
      <c r="G183" s="2" t="s">
        <v>10</v>
      </c>
      <c r="H183" s="3" t="s">
        <v>11</v>
      </c>
      <c r="I183" s="4" t="s">
        <v>12</v>
      </c>
      <c r="J183" s="5" t="s">
        <v>13</v>
      </c>
      <c r="K183" s="5" t="s">
        <v>14</v>
      </c>
      <c r="L183" s="5" t="s">
        <v>15</v>
      </c>
      <c r="M183" s="5" t="s">
        <v>16</v>
      </c>
      <c r="N183" s="5" t="s">
        <v>17</v>
      </c>
      <c r="O183" s="5" t="s">
        <v>18</v>
      </c>
      <c r="P183" s="4" t="s">
        <v>19</v>
      </c>
    </row>
    <row r="184" spans="1:16" ht="22.5" x14ac:dyDescent="0.45">
      <c r="A184" s="164" t="s">
        <v>35</v>
      </c>
      <c r="B184" s="165"/>
      <c r="C184" s="165"/>
      <c r="D184" s="165"/>
      <c r="E184" s="43">
        <f t="shared" ref="E184:H184" si="13">SUM(E185:E202)</f>
        <v>27.297272727272723</v>
      </c>
      <c r="F184" s="43">
        <f t="shared" si="13"/>
        <v>23.436363636363637</v>
      </c>
      <c r="G184" s="43">
        <f t="shared" si="13"/>
        <v>65.688181818181818</v>
      </c>
      <c r="H184" s="43">
        <f t="shared" si="13"/>
        <v>543.96909090909082</v>
      </c>
      <c r="I184" s="43">
        <f>SUM(I185:I202)</f>
        <v>0.08</v>
      </c>
      <c r="J184" s="43">
        <f t="shared" ref="J184:P184" si="14">SUM(J185:J202)</f>
        <v>2.8000000000000001E-2</v>
      </c>
      <c r="K184" s="43">
        <f t="shared" si="14"/>
        <v>0.32</v>
      </c>
      <c r="L184" s="43">
        <f t="shared" si="14"/>
        <v>0.3</v>
      </c>
      <c r="M184" s="43">
        <f t="shared" si="14"/>
        <v>9.39</v>
      </c>
      <c r="N184" s="43">
        <f t="shared" si="14"/>
        <v>25.56</v>
      </c>
      <c r="O184" s="43">
        <f t="shared" si="14"/>
        <v>6.1400000000000006</v>
      </c>
      <c r="P184" s="43">
        <f t="shared" si="14"/>
        <v>0.77</v>
      </c>
    </row>
    <row r="185" spans="1:16" ht="30.75" customHeight="1" x14ac:dyDescent="0.25">
      <c r="A185" s="188" t="s">
        <v>72</v>
      </c>
      <c r="B185" s="189"/>
      <c r="C185" s="190"/>
      <c r="D185" s="57" t="s">
        <v>82</v>
      </c>
      <c r="E185" s="58">
        <v>0.9</v>
      </c>
      <c r="F185" s="58">
        <v>4.7</v>
      </c>
      <c r="G185" s="58">
        <v>14.5</v>
      </c>
      <c r="H185" s="59">
        <v>65</v>
      </c>
      <c r="I185" s="141">
        <v>0.08</v>
      </c>
      <c r="J185" s="142">
        <v>0.02</v>
      </c>
      <c r="K185" s="141">
        <v>0.32</v>
      </c>
      <c r="L185" s="141">
        <v>0.3</v>
      </c>
      <c r="M185" s="141">
        <v>7.39</v>
      </c>
      <c r="N185" s="141">
        <v>16.86</v>
      </c>
      <c r="O185" s="141">
        <v>4.24</v>
      </c>
      <c r="P185" s="141">
        <v>0.47</v>
      </c>
    </row>
    <row r="186" spans="1:16" x14ac:dyDescent="0.25">
      <c r="A186" s="22" t="s">
        <v>61</v>
      </c>
      <c r="B186" s="23">
        <v>30</v>
      </c>
      <c r="C186" s="23">
        <v>30</v>
      </c>
      <c r="D186" s="23"/>
      <c r="E186" s="30"/>
      <c r="F186" s="30"/>
      <c r="G186" s="30"/>
      <c r="H186" s="23"/>
      <c r="I186" s="35"/>
      <c r="J186" s="35"/>
      <c r="K186" s="35"/>
      <c r="L186" s="35"/>
      <c r="M186" s="35"/>
      <c r="N186" s="35"/>
      <c r="O186" s="35"/>
      <c r="P186" s="7"/>
    </row>
    <row r="187" spans="1:16" ht="24.75" customHeight="1" x14ac:dyDescent="0.25">
      <c r="A187" s="20" t="s">
        <v>63</v>
      </c>
      <c r="B187" s="60">
        <v>10</v>
      </c>
      <c r="C187" s="60">
        <v>10</v>
      </c>
      <c r="D187" s="60"/>
      <c r="E187" s="61"/>
      <c r="F187" s="61"/>
      <c r="G187" s="61"/>
      <c r="H187" s="60"/>
      <c r="I187" s="21"/>
      <c r="J187" s="24"/>
      <c r="K187" s="24"/>
      <c r="L187" s="24"/>
      <c r="M187" s="25"/>
      <c r="N187" s="25"/>
      <c r="O187" s="24"/>
      <c r="P187" s="24"/>
    </row>
    <row r="188" spans="1:16" ht="30.75" customHeight="1" x14ac:dyDescent="0.25">
      <c r="A188" s="186" t="s">
        <v>126</v>
      </c>
      <c r="B188" s="186"/>
      <c r="C188" s="186"/>
      <c r="D188" s="16">
        <v>200</v>
      </c>
      <c r="E188" s="17">
        <v>25.727272727272727</v>
      </c>
      <c r="F188" s="17">
        <v>18.636363636363637</v>
      </c>
      <c r="G188" s="17">
        <v>31.818181818181817</v>
      </c>
      <c r="H188" s="49">
        <f>G188*4+F188*9+E188*4</f>
        <v>397.90909090909088</v>
      </c>
      <c r="I188" s="36"/>
      <c r="J188" s="36"/>
      <c r="K188" s="36"/>
      <c r="L188" s="36"/>
      <c r="M188" s="36"/>
      <c r="N188" s="36"/>
      <c r="O188" s="36"/>
      <c r="P188" s="36"/>
    </row>
    <row r="189" spans="1:16" ht="17.25" customHeight="1" x14ac:dyDescent="0.25">
      <c r="A189" s="84" t="s">
        <v>69</v>
      </c>
      <c r="B189" s="56">
        <v>170</v>
      </c>
      <c r="C189" s="56">
        <v>169</v>
      </c>
      <c r="D189" s="56"/>
      <c r="E189" s="56"/>
      <c r="F189" s="56"/>
      <c r="G189" s="56"/>
      <c r="H189" s="56"/>
      <c r="I189" s="48"/>
      <c r="J189" s="48"/>
      <c r="K189" s="48"/>
      <c r="L189" s="48"/>
      <c r="M189" s="48"/>
      <c r="N189" s="48"/>
      <c r="O189" s="48"/>
      <c r="P189" s="51"/>
    </row>
    <row r="190" spans="1:16" ht="20.25" customHeight="1" x14ac:dyDescent="0.25">
      <c r="A190" s="10" t="s">
        <v>98</v>
      </c>
      <c r="B190" s="33">
        <v>14</v>
      </c>
      <c r="C190" s="33">
        <v>14</v>
      </c>
      <c r="D190" s="33"/>
      <c r="E190" s="33"/>
      <c r="F190" s="17"/>
      <c r="G190" s="17"/>
      <c r="H190" s="49"/>
      <c r="I190" s="7"/>
      <c r="J190" s="7"/>
      <c r="K190" s="7"/>
      <c r="L190" s="7"/>
      <c r="M190" s="7"/>
      <c r="N190" s="7"/>
      <c r="O190" s="7"/>
      <c r="P190" s="7"/>
    </row>
    <row r="191" spans="1:16" ht="20.25" customHeight="1" x14ac:dyDescent="0.25">
      <c r="A191" s="10" t="s">
        <v>127</v>
      </c>
      <c r="B191" s="33">
        <v>12</v>
      </c>
      <c r="C191" s="33">
        <v>12</v>
      </c>
      <c r="D191" s="56"/>
      <c r="E191" s="56"/>
      <c r="F191" s="119"/>
      <c r="G191" s="17"/>
      <c r="H191" s="49"/>
      <c r="I191" s="7"/>
      <c r="J191" s="7"/>
      <c r="K191" s="7"/>
      <c r="L191" s="7"/>
      <c r="M191" s="7"/>
      <c r="N191" s="7"/>
      <c r="O191" s="7"/>
      <c r="P191" s="7"/>
    </row>
    <row r="192" spans="1:16" x14ac:dyDescent="0.25">
      <c r="A192" s="10" t="s">
        <v>87</v>
      </c>
      <c r="B192" s="33">
        <v>5</v>
      </c>
      <c r="C192" s="33">
        <v>5</v>
      </c>
      <c r="D192" s="33"/>
      <c r="E192" s="33"/>
      <c r="F192" s="45"/>
      <c r="G192" s="34"/>
      <c r="H192" s="34"/>
      <c r="I192" s="7"/>
      <c r="J192" s="7"/>
      <c r="K192" s="7"/>
      <c r="L192" s="7"/>
      <c r="M192" s="7"/>
      <c r="N192" s="7"/>
      <c r="O192" s="7"/>
      <c r="P192" s="7"/>
    </row>
    <row r="193" spans="1:16" x14ac:dyDescent="0.25">
      <c r="A193" s="10" t="s">
        <v>34</v>
      </c>
      <c r="B193" s="33">
        <v>12</v>
      </c>
      <c r="C193" s="33">
        <v>12</v>
      </c>
      <c r="D193" s="33"/>
      <c r="E193" s="33"/>
      <c r="F193" s="140"/>
      <c r="G193" s="34"/>
      <c r="H193" s="34"/>
      <c r="I193" s="7"/>
      <c r="J193" s="7"/>
      <c r="K193" s="7"/>
      <c r="L193" s="7"/>
      <c r="M193" s="7"/>
      <c r="N193" s="7"/>
      <c r="O193" s="7"/>
      <c r="P193" s="7"/>
    </row>
    <row r="194" spans="1:16" x14ac:dyDescent="0.25">
      <c r="A194" s="10" t="s">
        <v>101</v>
      </c>
      <c r="B194" s="33">
        <v>7</v>
      </c>
      <c r="C194" s="33">
        <v>7</v>
      </c>
      <c r="D194" s="56"/>
      <c r="E194" s="56"/>
      <c r="F194" s="45"/>
      <c r="G194" s="34"/>
      <c r="H194" s="34"/>
      <c r="I194" s="7"/>
      <c r="J194" s="7"/>
      <c r="K194" s="7"/>
      <c r="L194" s="7"/>
      <c r="M194" s="7"/>
      <c r="N194" s="7"/>
      <c r="O194" s="7"/>
      <c r="P194" s="7"/>
    </row>
    <row r="195" spans="1:16" ht="30" customHeight="1" x14ac:dyDescent="0.25">
      <c r="A195" s="9" t="s">
        <v>51</v>
      </c>
      <c r="B195" s="33">
        <v>7</v>
      </c>
      <c r="C195" s="33">
        <v>7</v>
      </c>
      <c r="D195" s="33"/>
      <c r="E195" s="33"/>
      <c r="F195" s="140"/>
      <c r="G195" s="34"/>
      <c r="H195" s="34"/>
      <c r="I195" s="7"/>
      <c r="J195" s="7"/>
      <c r="K195" s="7"/>
      <c r="L195" s="7"/>
      <c r="M195" s="7"/>
      <c r="N195" s="7"/>
      <c r="O195" s="7"/>
      <c r="P195" s="7"/>
    </row>
    <row r="196" spans="1:16" ht="25.5" x14ac:dyDescent="0.25">
      <c r="A196" s="10" t="s">
        <v>102</v>
      </c>
      <c r="B196" s="34">
        <v>5</v>
      </c>
      <c r="C196" s="34">
        <v>5</v>
      </c>
      <c r="D196" s="33"/>
      <c r="E196" s="33"/>
      <c r="F196" s="45"/>
      <c r="G196" s="33"/>
      <c r="H196" s="33"/>
      <c r="I196" s="7"/>
      <c r="J196" s="7"/>
      <c r="K196" s="7"/>
      <c r="L196" s="7"/>
      <c r="M196" s="7"/>
      <c r="N196" s="7"/>
      <c r="O196" s="7"/>
      <c r="P196" s="7"/>
    </row>
    <row r="197" spans="1:16" x14ac:dyDescent="0.25">
      <c r="A197" s="10" t="s">
        <v>53</v>
      </c>
      <c r="B197" s="34"/>
      <c r="C197" s="34">
        <v>180</v>
      </c>
      <c r="D197" s="33"/>
      <c r="E197" s="101"/>
      <c r="F197" s="45"/>
      <c r="G197" s="33"/>
      <c r="H197" s="33"/>
      <c r="I197" s="7"/>
      <c r="J197" s="7"/>
      <c r="K197" s="7"/>
      <c r="L197" s="7"/>
      <c r="M197" s="7"/>
      <c r="N197" s="7"/>
      <c r="O197" s="7"/>
      <c r="P197" s="7"/>
    </row>
    <row r="198" spans="1:16" ht="15" customHeight="1" x14ac:dyDescent="0.25">
      <c r="A198" s="10" t="s">
        <v>104</v>
      </c>
      <c r="B198" s="38">
        <v>21</v>
      </c>
      <c r="C198" s="38">
        <v>20</v>
      </c>
      <c r="D198" s="33"/>
      <c r="E198" s="38"/>
      <c r="F198" s="45"/>
      <c r="G198" s="38"/>
      <c r="H198" s="38"/>
      <c r="I198" s="48"/>
      <c r="J198" s="48"/>
      <c r="K198" s="48"/>
      <c r="L198" s="48"/>
      <c r="M198" s="48"/>
      <c r="N198" s="48"/>
      <c r="O198" s="48"/>
      <c r="P198" s="48"/>
    </row>
    <row r="199" spans="1:16" ht="30" customHeight="1" x14ac:dyDescent="0.25">
      <c r="A199" s="161" t="s">
        <v>62</v>
      </c>
      <c r="B199" s="161"/>
      <c r="C199" s="161"/>
      <c r="D199" s="16">
        <v>200</v>
      </c>
      <c r="E199" s="17">
        <v>0.2</v>
      </c>
      <c r="F199" s="17">
        <v>0</v>
      </c>
      <c r="G199" s="17">
        <v>15</v>
      </c>
      <c r="H199" s="49">
        <f>G199*4+F199*9+E199*4</f>
        <v>60.8</v>
      </c>
      <c r="I199" s="17">
        <v>0</v>
      </c>
      <c r="J199" s="17">
        <v>0</v>
      </c>
      <c r="K199" s="17">
        <v>0</v>
      </c>
      <c r="L199" s="17">
        <v>0</v>
      </c>
      <c r="M199" s="17">
        <v>0.2</v>
      </c>
      <c r="N199" s="17">
        <v>0</v>
      </c>
      <c r="O199" s="17">
        <v>0</v>
      </c>
      <c r="P199" s="17">
        <v>0.02</v>
      </c>
    </row>
    <row r="200" spans="1:16" x14ac:dyDescent="0.25">
      <c r="A200" s="45" t="s">
        <v>78</v>
      </c>
      <c r="B200" s="68">
        <v>0.5</v>
      </c>
      <c r="C200" s="68">
        <v>0.5</v>
      </c>
      <c r="D200" s="38"/>
      <c r="E200" s="116"/>
      <c r="F200" s="116"/>
      <c r="G200" s="42"/>
      <c r="H200" s="42"/>
      <c r="I200" s="42"/>
      <c r="J200" s="42"/>
      <c r="K200" s="42"/>
      <c r="L200" s="42"/>
      <c r="M200" s="42"/>
      <c r="N200" s="42"/>
      <c r="O200" s="42"/>
      <c r="P200" s="42"/>
    </row>
    <row r="201" spans="1:16" x14ac:dyDescent="0.25">
      <c r="A201" s="9" t="s">
        <v>24</v>
      </c>
      <c r="B201" s="38">
        <v>15</v>
      </c>
      <c r="C201" s="38">
        <v>15</v>
      </c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</row>
    <row r="202" spans="1:16" x14ac:dyDescent="0.25">
      <c r="A202" s="162" t="s">
        <v>37</v>
      </c>
      <c r="B202" s="162"/>
      <c r="C202" s="162"/>
      <c r="D202" s="16">
        <v>10</v>
      </c>
      <c r="E202" s="17">
        <v>0.47</v>
      </c>
      <c r="F202" s="17">
        <v>0.1</v>
      </c>
      <c r="G202" s="17">
        <v>4.37</v>
      </c>
      <c r="H202" s="49">
        <v>20.260000000000002</v>
      </c>
      <c r="I202" s="39">
        <v>0</v>
      </c>
      <c r="J202" s="39">
        <v>8.0000000000000002E-3</v>
      </c>
      <c r="K202" s="39">
        <v>0</v>
      </c>
      <c r="L202" s="39">
        <v>0</v>
      </c>
      <c r="M202" s="39">
        <v>1.8</v>
      </c>
      <c r="N202" s="39">
        <v>8.6999999999999993</v>
      </c>
      <c r="O202" s="39">
        <v>1.9</v>
      </c>
      <c r="P202" s="39">
        <v>0.28000000000000003</v>
      </c>
    </row>
    <row r="203" spans="1:16" ht="21" x14ac:dyDescent="0.25">
      <c r="A203" s="166" t="s">
        <v>56</v>
      </c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</row>
    <row r="204" spans="1:16" x14ac:dyDescent="0.25">
      <c r="A204" s="167" t="s">
        <v>1</v>
      </c>
      <c r="B204" s="168" t="s">
        <v>2</v>
      </c>
      <c r="C204" s="168" t="s">
        <v>3</v>
      </c>
      <c r="D204" s="169" t="s">
        <v>4</v>
      </c>
      <c r="E204" s="170"/>
      <c r="F204" s="170"/>
      <c r="G204" s="170"/>
      <c r="H204" s="171"/>
      <c r="I204" s="172" t="s">
        <v>5</v>
      </c>
      <c r="J204" s="172"/>
      <c r="K204" s="172"/>
      <c r="L204" s="172"/>
      <c r="M204" s="172" t="s">
        <v>6</v>
      </c>
      <c r="N204" s="172"/>
      <c r="O204" s="172"/>
      <c r="P204" s="172"/>
    </row>
    <row r="205" spans="1:16" ht="16.5" x14ac:dyDescent="0.25">
      <c r="A205" s="167"/>
      <c r="B205" s="168"/>
      <c r="C205" s="168"/>
      <c r="D205" s="1" t="s">
        <v>7</v>
      </c>
      <c r="E205" s="2" t="s">
        <v>8</v>
      </c>
      <c r="F205" s="2" t="s">
        <v>9</v>
      </c>
      <c r="G205" s="2" t="s">
        <v>10</v>
      </c>
      <c r="H205" s="3" t="s">
        <v>11</v>
      </c>
      <c r="I205" s="26" t="s">
        <v>12</v>
      </c>
      <c r="J205" s="27" t="s">
        <v>13</v>
      </c>
      <c r="K205" s="27" t="s">
        <v>14</v>
      </c>
      <c r="L205" s="27" t="s">
        <v>15</v>
      </c>
      <c r="M205" s="27" t="s">
        <v>16</v>
      </c>
      <c r="N205" s="27" t="s">
        <v>17</v>
      </c>
      <c r="O205" s="27" t="s">
        <v>18</v>
      </c>
      <c r="P205" s="26" t="s">
        <v>19</v>
      </c>
    </row>
    <row r="206" spans="1:16" ht="22.5" x14ac:dyDescent="0.45">
      <c r="A206" s="164" t="s">
        <v>35</v>
      </c>
      <c r="B206" s="165"/>
      <c r="C206" s="165"/>
      <c r="D206" s="165"/>
      <c r="E206" s="43">
        <f t="shared" ref="E206:H206" si="15">SUM(E207:E232)</f>
        <v>19.035</v>
      </c>
      <c r="F206" s="43">
        <f t="shared" si="15"/>
        <v>17.559999999999999</v>
      </c>
      <c r="G206" s="43">
        <f t="shared" si="15"/>
        <v>108.37</v>
      </c>
      <c r="H206" s="43">
        <f t="shared" si="15"/>
        <v>667.66000000000008</v>
      </c>
      <c r="I206" s="43">
        <f>SUM(I207:I232)</f>
        <v>9.5</v>
      </c>
      <c r="J206" s="43">
        <f t="shared" ref="J206:P206" si="16">SUM(J207:J232)</f>
        <v>0.17650000000000002</v>
      </c>
      <c r="K206" s="43">
        <f t="shared" si="16"/>
        <v>0.64</v>
      </c>
      <c r="L206" s="43">
        <f t="shared" si="16"/>
        <v>0.63</v>
      </c>
      <c r="M206" s="43">
        <f t="shared" si="16"/>
        <v>620.15000000000009</v>
      </c>
      <c r="N206" s="43">
        <f t="shared" si="16"/>
        <v>339.00333333333327</v>
      </c>
      <c r="O206" s="43">
        <f t="shared" si="16"/>
        <v>41.56666666666667</v>
      </c>
      <c r="P206" s="43">
        <f t="shared" si="16"/>
        <v>2.2199999999999998</v>
      </c>
    </row>
    <row r="207" spans="1:16" ht="30" customHeight="1" x14ac:dyDescent="0.25">
      <c r="A207" s="143" t="s">
        <v>73</v>
      </c>
      <c r="B207" s="144"/>
      <c r="C207" s="144"/>
      <c r="D207" s="144"/>
      <c r="E207" s="145"/>
      <c r="F207" s="145"/>
      <c r="G207" s="145"/>
      <c r="H207" s="146"/>
      <c r="I207" s="145"/>
      <c r="J207" s="145"/>
      <c r="K207" s="145"/>
      <c r="L207" s="145"/>
      <c r="M207" s="145"/>
      <c r="N207" s="145"/>
      <c r="O207" s="145"/>
      <c r="P207" s="145"/>
    </row>
    <row r="208" spans="1:16" x14ac:dyDescent="0.25">
      <c r="A208" s="162" t="s">
        <v>128</v>
      </c>
      <c r="B208" s="162"/>
      <c r="C208" s="162"/>
      <c r="D208" s="16">
        <v>50</v>
      </c>
      <c r="E208" s="17">
        <v>3.9</v>
      </c>
      <c r="F208" s="17">
        <v>5.7</v>
      </c>
      <c r="G208" s="17">
        <v>30.2</v>
      </c>
      <c r="H208" s="55">
        <f>E208*4+F208*9+G208*4</f>
        <v>187.7</v>
      </c>
      <c r="I208" s="39">
        <v>0</v>
      </c>
      <c r="J208" s="39">
        <v>0.05</v>
      </c>
      <c r="K208" s="39">
        <v>0.04</v>
      </c>
      <c r="L208" s="39">
        <v>0.57999999999999996</v>
      </c>
      <c r="M208" s="39">
        <v>7.5</v>
      </c>
      <c r="N208" s="39">
        <v>29.2</v>
      </c>
      <c r="O208" s="39">
        <v>5</v>
      </c>
      <c r="P208" s="39">
        <v>0.42</v>
      </c>
    </row>
    <row r="209" spans="1:16" x14ac:dyDescent="0.25">
      <c r="A209" s="46" t="s">
        <v>40</v>
      </c>
      <c r="B209" s="147">
        <v>33</v>
      </c>
      <c r="C209" s="100">
        <v>33</v>
      </c>
      <c r="D209" s="38"/>
      <c r="E209" s="68"/>
      <c r="F209" s="68"/>
      <c r="G209" s="68"/>
      <c r="H209" s="68"/>
      <c r="I209" s="116"/>
      <c r="J209" s="116"/>
      <c r="K209" s="116"/>
      <c r="L209" s="116"/>
      <c r="M209" s="116"/>
      <c r="N209" s="116"/>
      <c r="O209" s="116"/>
      <c r="P209" s="116"/>
    </row>
    <row r="210" spans="1:16" ht="15" customHeight="1" x14ac:dyDescent="0.25">
      <c r="A210" s="46" t="s">
        <v>129</v>
      </c>
      <c r="B210" s="148">
        <v>1.7</v>
      </c>
      <c r="C210" s="38">
        <v>1.7</v>
      </c>
      <c r="D210" s="38"/>
      <c r="E210" s="68"/>
      <c r="F210" s="68"/>
      <c r="G210" s="68"/>
      <c r="H210" s="68"/>
      <c r="I210" s="116"/>
      <c r="J210" s="116"/>
      <c r="K210" s="116"/>
      <c r="L210" s="116"/>
      <c r="M210" s="116"/>
      <c r="N210" s="116"/>
      <c r="O210" s="116"/>
      <c r="P210" s="116"/>
    </row>
    <row r="211" spans="1:16" x14ac:dyDescent="0.25">
      <c r="A211" s="46" t="s">
        <v>130</v>
      </c>
      <c r="B211" s="148">
        <v>6</v>
      </c>
      <c r="C211" s="38">
        <v>6</v>
      </c>
      <c r="D211" s="38"/>
      <c r="E211" s="68"/>
      <c r="F211" s="68"/>
      <c r="G211" s="68"/>
      <c r="H211" s="68"/>
      <c r="I211" s="116"/>
      <c r="J211" s="116"/>
      <c r="K211" s="116"/>
      <c r="L211" s="116"/>
      <c r="M211" s="116"/>
      <c r="N211" s="116"/>
      <c r="O211" s="116"/>
      <c r="P211" s="116"/>
    </row>
    <row r="212" spans="1:16" x14ac:dyDescent="0.25">
      <c r="A212" s="46" t="s">
        <v>131</v>
      </c>
      <c r="B212" s="148">
        <v>1.7</v>
      </c>
      <c r="C212" s="38">
        <v>1.7</v>
      </c>
      <c r="D212" s="38"/>
      <c r="E212" s="68"/>
      <c r="F212" s="68"/>
      <c r="G212" s="68"/>
      <c r="H212" s="68"/>
      <c r="I212" s="116"/>
      <c r="J212" s="116"/>
      <c r="K212" s="116"/>
      <c r="L212" s="116"/>
      <c r="M212" s="116"/>
      <c r="N212" s="116"/>
      <c r="O212" s="116"/>
      <c r="P212" s="116"/>
    </row>
    <row r="213" spans="1:16" x14ac:dyDescent="0.25">
      <c r="A213" s="46" t="s">
        <v>21</v>
      </c>
      <c r="B213" s="148">
        <v>9</v>
      </c>
      <c r="C213" s="38">
        <v>9</v>
      </c>
      <c r="D213" s="38"/>
      <c r="E213" s="68"/>
      <c r="F213" s="68"/>
      <c r="G213" s="68"/>
      <c r="H213" s="68"/>
      <c r="I213" s="116"/>
      <c r="J213" s="116"/>
      <c r="K213" s="116"/>
      <c r="L213" s="116"/>
      <c r="M213" s="116"/>
      <c r="N213" s="116"/>
      <c r="O213" s="116"/>
      <c r="P213" s="116"/>
    </row>
    <row r="214" spans="1:16" x14ac:dyDescent="0.25">
      <c r="A214" s="46" t="s">
        <v>132</v>
      </c>
      <c r="B214" s="148">
        <v>1</v>
      </c>
      <c r="C214" s="38">
        <v>1</v>
      </c>
      <c r="D214" s="38"/>
      <c r="E214" s="68"/>
      <c r="F214" s="68"/>
      <c r="G214" s="68"/>
      <c r="H214" s="68"/>
      <c r="I214" s="116"/>
      <c r="J214" s="116"/>
      <c r="K214" s="116"/>
      <c r="L214" s="116"/>
      <c r="M214" s="116"/>
      <c r="N214" s="116"/>
      <c r="O214" s="116"/>
      <c r="P214" s="116"/>
    </row>
    <row r="215" spans="1:16" x14ac:dyDescent="0.25">
      <c r="A215" s="46" t="s">
        <v>48</v>
      </c>
      <c r="B215" s="148">
        <v>0.3</v>
      </c>
      <c r="C215" s="38">
        <v>0.3</v>
      </c>
      <c r="D215" s="38"/>
      <c r="E215" s="68"/>
      <c r="F215" s="68"/>
      <c r="G215" s="68"/>
      <c r="H215" s="68"/>
      <c r="I215" s="116"/>
      <c r="J215" s="116"/>
      <c r="K215" s="116"/>
      <c r="L215" s="116"/>
      <c r="M215" s="116"/>
      <c r="N215" s="116"/>
      <c r="O215" s="116"/>
      <c r="P215" s="116"/>
    </row>
    <row r="216" spans="1:16" x14ac:dyDescent="0.25">
      <c r="A216" s="46" t="s">
        <v>133</v>
      </c>
      <c r="B216" s="148">
        <v>0.8</v>
      </c>
      <c r="C216" s="38">
        <v>0.8</v>
      </c>
      <c r="D216" s="38"/>
      <c r="E216" s="68"/>
      <c r="F216" s="68"/>
      <c r="G216" s="68"/>
      <c r="H216" s="68"/>
      <c r="I216" s="116"/>
      <c r="J216" s="116"/>
      <c r="K216" s="116"/>
      <c r="L216" s="116"/>
      <c r="M216" s="116"/>
      <c r="N216" s="116"/>
      <c r="O216" s="116"/>
      <c r="P216" s="116"/>
    </row>
    <row r="217" spans="1:16" ht="15" customHeight="1" x14ac:dyDescent="0.25">
      <c r="A217" s="46" t="s">
        <v>39</v>
      </c>
      <c r="B217" s="148">
        <v>14</v>
      </c>
      <c r="C217" s="38">
        <v>14</v>
      </c>
      <c r="D217" s="38"/>
      <c r="E217" s="68"/>
      <c r="F217" s="68"/>
      <c r="G217" s="68"/>
      <c r="H217" s="68"/>
      <c r="I217" s="116"/>
      <c r="J217" s="116"/>
      <c r="K217" s="116"/>
      <c r="L217" s="116"/>
      <c r="M217" s="116"/>
      <c r="N217" s="116"/>
      <c r="O217" s="116"/>
      <c r="P217" s="116"/>
    </row>
    <row r="218" spans="1:16" ht="30" x14ac:dyDescent="0.25">
      <c r="A218" s="46" t="s">
        <v>71</v>
      </c>
      <c r="B218" s="148">
        <v>0.3</v>
      </c>
      <c r="C218" s="38">
        <v>0.3</v>
      </c>
      <c r="D218" s="3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</row>
    <row r="219" spans="1:16" ht="27.75" customHeight="1" x14ac:dyDescent="0.25">
      <c r="A219" s="186" t="s">
        <v>134</v>
      </c>
      <c r="B219" s="186"/>
      <c r="C219" s="186"/>
      <c r="D219" s="16" t="s">
        <v>23</v>
      </c>
      <c r="E219" s="16">
        <v>9.1</v>
      </c>
      <c r="F219" s="17">
        <v>7.8</v>
      </c>
      <c r="G219" s="16">
        <v>37.1</v>
      </c>
      <c r="H219" s="49">
        <f>E219*4+F219*9+G219*4</f>
        <v>255</v>
      </c>
      <c r="I219" s="149">
        <v>0.4</v>
      </c>
      <c r="J219" s="149">
        <v>0.04</v>
      </c>
      <c r="K219" s="17">
        <v>0.6</v>
      </c>
      <c r="L219" s="149">
        <v>0.05</v>
      </c>
      <c r="M219" s="149">
        <v>335</v>
      </c>
      <c r="N219" s="149">
        <v>124.52</v>
      </c>
      <c r="O219" s="149">
        <v>19.75</v>
      </c>
      <c r="P219" s="149">
        <v>0.7</v>
      </c>
    </row>
    <row r="220" spans="1:16" ht="15.75" x14ac:dyDescent="0.25">
      <c r="A220" s="10" t="s">
        <v>135</v>
      </c>
      <c r="B220" s="12">
        <v>40</v>
      </c>
      <c r="C220" s="12">
        <v>40</v>
      </c>
      <c r="D220" s="150"/>
      <c r="E220" s="150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</row>
    <row r="221" spans="1:16" x14ac:dyDescent="0.25">
      <c r="A221" s="10" t="s">
        <v>39</v>
      </c>
      <c r="B221" s="33">
        <v>168</v>
      </c>
      <c r="C221" s="33">
        <v>168</v>
      </c>
      <c r="D221" s="38"/>
      <c r="E221" s="17"/>
      <c r="F221" s="17"/>
      <c r="G221" s="17"/>
      <c r="H221" s="55"/>
      <c r="I221" s="55"/>
      <c r="J221" s="55"/>
      <c r="K221" s="55"/>
      <c r="L221" s="55"/>
      <c r="M221" s="55"/>
      <c r="N221" s="55"/>
      <c r="O221" s="55"/>
      <c r="P221" s="55"/>
    </row>
    <row r="222" spans="1:16" x14ac:dyDescent="0.25">
      <c r="A222" s="9" t="s">
        <v>34</v>
      </c>
      <c r="B222" s="34">
        <v>4</v>
      </c>
      <c r="C222" s="34">
        <v>4</v>
      </c>
      <c r="D222" s="38"/>
      <c r="E222" s="68"/>
      <c r="F222" s="68"/>
      <c r="G222" s="68"/>
      <c r="H222" s="49"/>
      <c r="I222" s="49"/>
      <c r="J222" s="49"/>
      <c r="K222" s="49"/>
      <c r="L222" s="49"/>
      <c r="M222" s="49"/>
      <c r="N222" s="49"/>
      <c r="O222" s="49"/>
      <c r="P222" s="49"/>
    </row>
    <row r="223" spans="1:16" x14ac:dyDescent="0.25">
      <c r="A223" s="112" t="s">
        <v>48</v>
      </c>
      <c r="B223" s="34">
        <v>1</v>
      </c>
      <c r="C223" s="34">
        <v>1</v>
      </c>
      <c r="D223" s="38"/>
      <c r="E223" s="68"/>
      <c r="F223" s="68"/>
      <c r="G223" s="68"/>
      <c r="H223" s="49"/>
      <c r="I223" s="49"/>
      <c r="J223" s="49"/>
      <c r="K223" s="49"/>
      <c r="L223" s="49"/>
      <c r="M223" s="49"/>
      <c r="N223" s="49"/>
      <c r="O223" s="49"/>
      <c r="P223" s="49"/>
    </row>
    <row r="224" spans="1:16" ht="15" customHeight="1" x14ac:dyDescent="0.25">
      <c r="A224" s="9" t="s">
        <v>33</v>
      </c>
      <c r="B224" s="38">
        <v>5</v>
      </c>
      <c r="C224" s="38">
        <v>5</v>
      </c>
      <c r="D224" s="38"/>
      <c r="E224" s="68"/>
      <c r="F224" s="68"/>
      <c r="G224" s="68"/>
      <c r="H224" s="49"/>
      <c r="I224" s="49"/>
      <c r="J224" s="49"/>
      <c r="K224" s="49"/>
      <c r="L224" s="49"/>
      <c r="M224" s="49"/>
      <c r="N224" s="49"/>
      <c r="O224" s="49"/>
      <c r="P224" s="49"/>
    </row>
    <row r="225" spans="1:16" ht="15" customHeight="1" x14ac:dyDescent="0.25">
      <c r="A225" s="161" t="s">
        <v>95</v>
      </c>
      <c r="B225" s="161"/>
      <c r="C225" s="161"/>
      <c r="D225" s="16">
        <v>200</v>
      </c>
      <c r="E225" s="17">
        <v>3.8</v>
      </c>
      <c r="F225" s="16">
        <v>3.7</v>
      </c>
      <c r="G225" s="16">
        <v>18.100000000000001</v>
      </c>
      <c r="H225" s="152">
        <f>E225*4+F225*9+G225*4</f>
        <v>120.9</v>
      </c>
      <c r="I225" s="17">
        <v>0.7</v>
      </c>
      <c r="J225" s="17">
        <v>0.04</v>
      </c>
      <c r="K225" s="17">
        <v>0</v>
      </c>
      <c r="L225" s="17">
        <v>0</v>
      </c>
      <c r="M225" s="17">
        <v>258</v>
      </c>
      <c r="N225" s="17">
        <v>133.69999999999999</v>
      </c>
      <c r="O225" s="17">
        <v>0</v>
      </c>
      <c r="P225" s="17">
        <v>0.05</v>
      </c>
    </row>
    <row r="226" spans="1:16" x14ac:dyDescent="0.25">
      <c r="A226" s="46" t="s">
        <v>96</v>
      </c>
      <c r="B226" s="100">
        <v>4</v>
      </c>
      <c r="C226" s="100">
        <v>4</v>
      </c>
      <c r="D226" s="101"/>
      <c r="E226" s="41"/>
      <c r="F226" s="41"/>
      <c r="G226" s="41"/>
      <c r="H226" s="100"/>
      <c r="I226" s="100"/>
      <c r="J226" s="100"/>
      <c r="K226" s="100"/>
      <c r="L226" s="100"/>
      <c r="M226" s="100"/>
      <c r="N226" s="100"/>
      <c r="O226" s="100"/>
      <c r="P226" s="100"/>
    </row>
    <row r="227" spans="1:16" x14ac:dyDescent="0.25">
      <c r="A227" s="9" t="s">
        <v>39</v>
      </c>
      <c r="B227" s="38">
        <v>130</v>
      </c>
      <c r="C227" s="38">
        <v>130</v>
      </c>
      <c r="D227" s="38"/>
      <c r="E227" s="68"/>
      <c r="F227" s="68"/>
      <c r="G227" s="68"/>
      <c r="H227" s="34"/>
      <c r="I227" s="34"/>
      <c r="J227" s="34"/>
      <c r="K227" s="34"/>
      <c r="L227" s="34"/>
      <c r="M227" s="34"/>
      <c r="N227" s="34"/>
      <c r="O227" s="34"/>
      <c r="P227" s="34"/>
    </row>
    <row r="228" spans="1:16" x14ac:dyDescent="0.25">
      <c r="A228" s="9" t="s">
        <v>34</v>
      </c>
      <c r="B228" s="38">
        <v>15</v>
      </c>
      <c r="C228" s="38">
        <v>15</v>
      </c>
      <c r="D228" s="3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</row>
    <row r="229" spans="1:16" x14ac:dyDescent="0.25">
      <c r="A229" s="186" t="s">
        <v>119</v>
      </c>
      <c r="B229" s="186"/>
      <c r="C229" s="186"/>
      <c r="D229" s="153">
        <v>150</v>
      </c>
      <c r="E229" s="94">
        <v>0.3</v>
      </c>
      <c r="F229" s="94">
        <v>0</v>
      </c>
      <c r="G229" s="94">
        <v>11</v>
      </c>
      <c r="H229" s="152">
        <f>E229*4+F229*9+G229*4</f>
        <v>45.2</v>
      </c>
      <c r="I229" s="17">
        <v>8.4</v>
      </c>
      <c r="J229" s="17">
        <v>0</v>
      </c>
      <c r="K229" s="17">
        <v>0</v>
      </c>
      <c r="L229" s="17">
        <v>0</v>
      </c>
      <c r="M229" s="17">
        <v>12</v>
      </c>
      <c r="N229" s="17">
        <v>5.833333333333333</v>
      </c>
      <c r="O229" s="17">
        <v>4.666666666666667</v>
      </c>
      <c r="P229" s="17">
        <v>0</v>
      </c>
    </row>
    <row r="230" spans="1:16" x14ac:dyDescent="0.25">
      <c r="A230" s="161" t="s">
        <v>79</v>
      </c>
      <c r="B230" s="161"/>
      <c r="C230" s="161"/>
      <c r="D230" s="16">
        <v>15</v>
      </c>
      <c r="E230" s="17">
        <v>1.2299999999999998</v>
      </c>
      <c r="F230" s="17">
        <v>0.21</v>
      </c>
      <c r="G230" s="17">
        <v>5.415</v>
      </c>
      <c r="H230" s="49">
        <v>28.47</v>
      </c>
      <c r="I230" s="17">
        <v>0</v>
      </c>
      <c r="J230" s="17">
        <v>3.4500000000000003E-2</v>
      </c>
      <c r="K230" s="17">
        <v>0</v>
      </c>
      <c r="L230" s="17">
        <v>0</v>
      </c>
      <c r="M230" s="17">
        <v>4.95</v>
      </c>
      <c r="N230" s="17">
        <v>32.700000000000003</v>
      </c>
      <c r="O230" s="17">
        <v>9.3000000000000007</v>
      </c>
      <c r="P230" s="17">
        <v>0.63</v>
      </c>
    </row>
    <row r="231" spans="1:16" x14ac:dyDescent="0.25">
      <c r="A231" s="162" t="s">
        <v>80</v>
      </c>
      <c r="B231" s="162"/>
      <c r="C231" s="162"/>
      <c r="D231" s="16">
        <v>15</v>
      </c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</row>
    <row r="232" spans="1:16" x14ac:dyDescent="0.25">
      <c r="A232" s="162" t="s">
        <v>37</v>
      </c>
      <c r="B232" s="162"/>
      <c r="C232" s="162"/>
      <c r="D232" s="16">
        <v>15</v>
      </c>
      <c r="E232" s="17">
        <v>0.70499999999999996</v>
      </c>
      <c r="F232" s="17">
        <v>0.15</v>
      </c>
      <c r="G232" s="17">
        <v>6.5549999999999997</v>
      </c>
      <c r="H232" s="49">
        <v>30.390000000000004</v>
      </c>
      <c r="I232" s="17">
        <v>0</v>
      </c>
      <c r="J232" s="17">
        <v>1.2E-2</v>
      </c>
      <c r="K232" s="17">
        <v>0</v>
      </c>
      <c r="L232" s="17">
        <v>0</v>
      </c>
      <c r="M232" s="17">
        <v>2.7</v>
      </c>
      <c r="N232" s="17">
        <v>13.05</v>
      </c>
      <c r="O232" s="17">
        <v>2.85</v>
      </c>
      <c r="P232" s="17">
        <v>0.42000000000000004</v>
      </c>
    </row>
    <row r="233" spans="1:16" ht="21" x14ac:dyDescent="0.25">
      <c r="A233" s="166" t="s">
        <v>58</v>
      </c>
      <c r="B233" s="166"/>
      <c r="C233" s="166"/>
      <c r="D233" s="166"/>
      <c r="E233" s="166"/>
      <c r="F233" s="166"/>
      <c r="G233" s="166"/>
      <c r="H233" s="166"/>
      <c r="I233" s="166"/>
      <c r="J233" s="166"/>
      <c r="K233" s="166"/>
      <c r="L233" s="166"/>
      <c r="M233" s="166"/>
      <c r="N233" s="166"/>
      <c r="O233" s="166"/>
      <c r="P233" s="166"/>
    </row>
    <row r="234" spans="1:16" x14ac:dyDescent="0.25">
      <c r="A234" s="167" t="s">
        <v>1</v>
      </c>
      <c r="B234" s="168" t="s">
        <v>2</v>
      </c>
      <c r="C234" s="168" t="s">
        <v>3</v>
      </c>
      <c r="D234" s="169" t="s">
        <v>4</v>
      </c>
      <c r="E234" s="170"/>
      <c r="F234" s="170"/>
      <c r="G234" s="170"/>
      <c r="H234" s="171"/>
      <c r="I234" s="173" t="s">
        <v>5</v>
      </c>
      <c r="J234" s="173"/>
      <c r="K234" s="173"/>
      <c r="L234" s="173"/>
      <c r="M234" s="173" t="s">
        <v>6</v>
      </c>
      <c r="N234" s="173"/>
      <c r="O234" s="173"/>
      <c r="P234" s="173"/>
    </row>
    <row r="235" spans="1:16" ht="16.5" x14ac:dyDescent="0.25">
      <c r="A235" s="167"/>
      <c r="B235" s="168"/>
      <c r="C235" s="168"/>
      <c r="D235" s="1" t="s">
        <v>7</v>
      </c>
      <c r="E235" s="2" t="s">
        <v>8</v>
      </c>
      <c r="F235" s="2" t="s">
        <v>9</v>
      </c>
      <c r="G235" s="2" t="s">
        <v>10</v>
      </c>
      <c r="H235" s="3" t="s">
        <v>11</v>
      </c>
      <c r="I235" s="4" t="s">
        <v>12</v>
      </c>
      <c r="J235" s="5" t="s">
        <v>13</v>
      </c>
      <c r="K235" s="5" t="s">
        <v>14</v>
      </c>
      <c r="L235" s="5" t="s">
        <v>15</v>
      </c>
      <c r="M235" s="5" t="s">
        <v>16</v>
      </c>
      <c r="N235" s="5" t="s">
        <v>17</v>
      </c>
      <c r="O235" s="5" t="s">
        <v>18</v>
      </c>
      <c r="P235" s="4" t="s">
        <v>19</v>
      </c>
    </row>
    <row r="236" spans="1:16" ht="22.5" x14ac:dyDescent="0.45">
      <c r="A236" s="164" t="s">
        <v>59</v>
      </c>
      <c r="B236" s="165"/>
      <c r="C236" s="165"/>
      <c r="D236" s="165"/>
      <c r="E236" s="43">
        <f>SUM(E237:E253)</f>
        <v>27.44</v>
      </c>
      <c r="F236" s="43">
        <f t="shared" ref="F236:H236" si="17">SUM(F237:F253)</f>
        <v>30.499999999999996</v>
      </c>
      <c r="G236" s="43">
        <f t="shared" si="17"/>
        <v>69.040000000000006</v>
      </c>
      <c r="H236" s="43">
        <f t="shared" si="17"/>
        <v>660.42</v>
      </c>
      <c r="I236" s="43">
        <f t="shared" ref="I236:P236" si="18">SUM(I237:I253)</f>
        <v>1.0685714285714285</v>
      </c>
      <c r="J236" s="43">
        <f t="shared" si="18"/>
        <v>0.25790476190476191</v>
      </c>
      <c r="K236" s="43">
        <f t="shared" si="18"/>
        <v>0.32333333333333336</v>
      </c>
      <c r="L236" s="43">
        <f t="shared" si="18"/>
        <v>3.4633333333333334</v>
      </c>
      <c r="M236" s="43">
        <f t="shared" si="18"/>
        <v>294.70142857142861</v>
      </c>
      <c r="N236" s="43">
        <f t="shared" si="18"/>
        <v>564.14666666666665</v>
      </c>
      <c r="O236" s="43">
        <f t="shared" si="18"/>
        <v>66.191666666666677</v>
      </c>
      <c r="P236" s="43">
        <f t="shared" si="18"/>
        <v>3.8678571428571429</v>
      </c>
    </row>
    <row r="237" spans="1:16" ht="18.75" customHeight="1" x14ac:dyDescent="0.25">
      <c r="A237" s="192" t="s">
        <v>50</v>
      </c>
      <c r="B237" s="193"/>
      <c r="C237" s="194"/>
      <c r="D237" s="113" t="s">
        <v>60</v>
      </c>
      <c r="E237" s="17">
        <v>2.2999999999999998</v>
      </c>
      <c r="F237" s="17">
        <v>8.3000000000000007</v>
      </c>
      <c r="G237" s="17">
        <v>14.5</v>
      </c>
      <c r="H237" s="49">
        <f>G237*4+F237*9+E237*4</f>
        <v>141.89999999999998</v>
      </c>
      <c r="I237" s="17">
        <v>0</v>
      </c>
      <c r="J237" s="17">
        <v>0.02</v>
      </c>
      <c r="K237" s="17">
        <v>0.04</v>
      </c>
      <c r="L237" s="17">
        <v>0.32</v>
      </c>
      <c r="M237" s="17">
        <v>6.4</v>
      </c>
      <c r="N237" s="17">
        <v>16</v>
      </c>
      <c r="O237" s="17">
        <v>2.8</v>
      </c>
      <c r="P237" s="17">
        <v>0.2</v>
      </c>
    </row>
    <row r="238" spans="1:16" x14ac:dyDescent="0.25">
      <c r="A238" s="47" t="s">
        <v>61</v>
      </c>
      <c r="B238" s="13">
        <v>30</v>
      </c>
      <c r="C238" s="6">
        <v>30</v>
      </c>
      <c r="D238" s="14"/>
      <c r="E238" s="6"/>
      <c r="F238" s="6"/>
      <c r="G238" s="6"/>
      <c r="H238" s="13"/>
      <c r="I238" s="32"/>
      <c r="J238" s="32"/>
      <c r="K238" s="32"/>
      <c r="L238" s="32"/>
      <c r="M238" s="32"/>
      <c r="N238" s="32"/>
      <c r="O238" s="32"/>
      <c r="P238" s="32"/>
    </row>
    <row r="239" spans="1:16" x14ac:dyDescent="0.25">
      <c r="A239" s="47" t="s">
        <v>21</v>
      </c>
      <c r="B239" s="13">
        <v>10</v>
      </c>
      <c r="C239" s="6">
        <v>10</v>
      </c>
      <c r="D239" s="14"/>
      <c r="E239" s="6"/>
      <c r="F239" s="6"/>
      <c r="G239" s="6"/>
      <c r="H239" s="13"/>
      <c r="I239" s="32"/>
      <c r="J239" s="32"/>
      <c r="K239" s="32"/>
      <c r="L239" s="32"/>
      <c r="M239" s="32"/>
      <c r="N239" s="32"/>
      <c r="O239" s="32"/>
      <c r="P239" s="32"/>
    </row>
    <row r="240" spans="1:16" x14ac:dyDescent="0.25">
      <c r="A240" s="161" t="s">
        <v>136</v>
      </c>
      <c r="B240" s="161"/>
      <c r="C240" s="161"/>
      <c r="D240" s="16">
        <v>100</v>
      </c>
      <c r="E240" s="17">
        <v>16.2</v>
      </c>
      <c r="F240" s="17">
        <v>15.1</v>
      </c>
      <c r="G240" s="17">
        <v>0.7</v>
      </c>
      <c r="H240" s="49">
        <f>E240*4+F240*9+G240*4</f>
        <v>203.5</v>
      </c>
      <c r="I240" s="154">
        <v>0.66857142857142859</v>
      </c>
      <c r="J240" s="154">
        <v>3.8571428571428569E-2</v>
      </c>
      <c r="K240" s="154">
        <v>0.05</v>
      </c>
      <c r="L240" s="154">
        <v>2.56</v>
      </c>
      <c r="M240" s="154">
        <v>16.701428571428568</v>
      </c>
      <c r="N240" s="154">
        <v>230</v>
      </c>
      <c r="O240" s="154">
        <v>13.46</v>
      </c>
      <c r="P240" s="154">
        <v>1.362857142857143</v>
      </c>
    </row>
    <row r="241" spans="1:16" ht="15.75" x14ac:dyDescent="0.25">
      <c r="A241" s="155" t="s">
        <v>137</v>
      </c>
      <c r="B241" s="130">
        <f>C241*1.13</f>
        <v>168.36999999999998</v>
      </c>
      <c r="C241" s="100">
        <v>149</v>
      </c>
      <c r="D241" s="38"/>
      <c r="E241" s="68"/>
      <c r="F241" s="68"/>
      <c r="G241" s="68"/>
      <c r="H241" s="38"/>
      <c r="I241" s="156"/>
      <c r="J241" s="156"/>
      <c r="K241" s="156"/>
      <c r="L241" s="156"/>
      <c r="M241" s="156"/>
      <c r="N241" s="156"/>
      <c r="O241" s="156"/>
      <c r="P241" s="156"/>
    </row>
    <row r="242" spans="1:16" x14ac:dyDescent="0.25">
      <c r="A242" s="157" t="s">
        <v>138</v>
      </c>
      <c r="B242" s="158">
        <f>C242*1.054</f>
        <v>157.04600000000002</v>
      </c>
      <c r="C242" s="100">
        <v>149</v>
      </c>
      <c r="D242" s="159"/>
      <c r="E242" s="160"/>
      <c r="F242" s="160"/>
      <c r="G242" s="160"/>
      <c r="H242" s="159"/>
      <c r="I242" s="39"/>
      <c r="J242" s="39"/>
      <c r="K242" s="39"/>
      <c r="L242" s="39"/>
      <c r="M242" s="39"/>
      <c r="N242" s="39"/>
      <c r="O242" s="39"/>
      <c r="P242" s="39"/>
    </row>
    <row r="243" spans="1:16" ht="83.25" customHeight="1" x14ac:dyDescent="0.25">
      <c r="A243" s="9" t="s">
        <v>93</v>
      </c>
      <c r="B243" s="38">
        <v>5</v>
      </c>
      <c r="C243" s="38">
        <v>5</v>
      </c>
      <c r="D243" s="38"/>
      <c r="E243" s="68"/>
      <c r="F243" s="68"/>
      <c r="G243" s="68"/>
      <c r="H243" s="38"/>
      <c r="I243" s="156"/>
      <c r="J243" s="156"/>
      <c r="K243" s="156"/>
      <c r="L243" s="156"/>
      <c r="M243" s="156"/>
      <c r="N243" s="156"/>
      <c r="O243" s="156"/>
      <c r="P243" s="156"/>
    </row>
    <row r="244" spans="1:16" ht="15.75" customHeight="1" x14ac:dyDescent="0.25">
      <c r="A244" s="9" t="s">
        <v>36</v>
      </c>
      <c r="B244" s="34">
        <v>3</v>
      </c>
      <c r="C244" s="34">
        <v>3</v>
      </c>
      <c r="D244" s="38"/>
      <c r="E244" s="68"/>
      <c r="F244" s="68"/>
      <c r="G244" s="68"/>
      <c r="H244" s="34"/>
      <c r="I244" s="34"/>
      <c r="J244" s="34"/>
      <c r="K244" s="34"/>
      <c r="L244" s="34"/>
      <c r="M244" s="34"/>
      <c r="N244" s="34"/>
      <c r="O244" s="34"/>
      <c r="P244" s="34"/>
    </row>
    <row r="245" spans="1:16" x14ac:dyDescent="0.25">
      <c r="A245" s="161" t="s">
        <v>94</v>
      </c>
      <c r="B245" s="161"/>
      <c r="C245" s="161"/>
      <c r="D245" s="16">
        <v>175</v>
      </c>
      <c r="E245" s="17">
        <v>5.2</v>
      </c>
      <c r="F245" s="17">
        <v>4.4000000000000004</v>
      </c>
      <c r="G245" s="17">
        <v>25</v>
      </c>
      <c r="H245" s="49">
        <f>G245*4+F245*9+E245*4</f>
        <v>160.4</v>
      </c>
      <c r="I245" s="39">
        <v>0</v>
      </c>
      <c r="J245" s="39">
        <v>0.16333333333333336</v>
      </c>
      <c r="K245" s="39">
        <v>0.23333333333333334</v>
      </c>
      <c r="L245" s="39">
        <v>0.58333333333333337</v>
      </c>
      <c r="M245" s="39">
        <v>21.000000000000004</v>
      </c>
      <c r="N245" s="39">
        <v>163.98666666666665</v>
      </c>
      <c r="O245" s="39">
        <v>24.931666666666672</v>
      </c>
      <c r="P245" s="39">
        <v>1.6449999999999998</v>
      </c>
    </row>
    <row r="246" spans="1:16" x14ac:dyDescent="0.25">
      <c r="A246" s="45" t="s">
        <v>44</v>
      </c>
      <c r="B246" s="12">
        <v>44</v>
      </c>
      <c r="C246" s="12">
        <v>44</v>
      </c>
      <c r="D246" s="12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</row>
    <row r="247" spans="1:16" x14ac:dyDescent="0.25">
      <c r="A247" s="45" t="s">
        <v>42</v>
      </c>
      <c r="B247" s="12">
        <v>140</v>
      </c>
      <c r="C247" s="12">
        <v>140</v>
      </c>
      <c r="D247" s="12"/>
      <c r="E247" s="11"/>
      <c r="F247" s="11"/>
      <c r="G247" s="11"/>
      <c r="H247" s="12"/>
      <c r="I247" s="12"/>
      <c r="J247" s="12"/>
      <c r="K247" s="12"/>
      <c r="L247" s="12"/>
      <c r="M247" s="12"/>
      <c r="N247" s="12"/>
      <c r="O247" s="12"/>
      <c r="P247" s="12"/>
    </row>
    <row r="248" spans="1:16" x14ac:dyDescent="0.25">
      <c r="A248" s="45" t="s">
        <v>33</v>
      </c>
      <c r="B248" s="12">
        <v>5</v>
      </c>
      <c r="C248" s="12">
        <v>5</v>
      </c>
      <c r="D248" s="12"/>
      <c r="E248" s="11"/>
      <c r="F248" s="11"/>
      <c r="G248" s="11"/>
      <c r="H248" s="12"/>
      <c r="I248" s="42"/>
      <c r="J248" s="42"/>
      <c r="K248" s="42"/>
      <c r="L248" s="42"/>
      <c r="M248" s="42"/>
      <c r="N248" s="42"/>
      <c r="O248" s="42"/>
      <c r="P248" s="42"/>
    </row>
    <row r="249" spans="1:16" x14ac:dyDescent="0.25">
      <c r="A249" s="161" t="s">
        <v>89</v>
      </c>
      <c r="B249" s="161"/>
      <c r="C249" s="161"/>
      <c r="D249" s="16">
        <v>200</v>
      </c>
      <c r="E249" s="16">
        <v>2.8</v>
      </c>
      <c r="F249" s="16">
        <v>2.5</v>
      </c>
      <c r="G249" s="16">
        <v>20.100000000000001</v>
      </c>
      <c r="H249" s="49">
        <f>G249*4+F249*9+E249*4</f>
        <v>114.10000000000001</v>
      </c>
      <c r="I249" s="17">
        <v>0.4</v>
      </c>
      <c r="J249" s="17">
        <v>0.02</v>
      </c>
      <c r="K249" s="17">
        <v>0</v>
      </c>
      <c r="L249" s="17">
        <v>0</v>
      </c>
      <c r="M249" s="17">
        <v>247</v>
      </c>
      <c r="N249" s="17">
        <v>136.76</v>
      </c>
      <c r="O249" s="17">
        <v>21.2</v>
      </c>
      <c r="P249" s="17">
        <v>0.1</v>
      </c>
    </row>
    <row r="250" spans="1:16" x14ac:dyDescent="0.25">
      <c r="A250" s="45" t="s">
        <v>78</v>
      </c>
      <c r="B250" s="68">
        <v>0.5</v>
      </c>
      <c r="C250" s="68">
        <v>0.5</v>
      </c>
      <c r="D250" s="87"/>
      <c r="E250" s="88"/>
      <c r="F250" s="88"/>
      <c r="G250" s="88"/>
      <c r="H250" s="89"/>
      <c r="I250" s="91"/>
      <c r="J250" s="91"/>
      <c r="K250" s="91"/>
      <c r="L250" s="91"/>
      <c r="M250" s="91"/>
      <c r="N250" s="91"/>
      <c r="O250" s="91"/>
      <c r="P250" s="91"/>
    </row>
    <row r="251" spans="1:16" x14ac:dyDescent="0.25">
      <c r="A251" s="9" t="s">
        <v>39</v>
      </c>
      <c r="B251" s="38">
        <v>100</v>
      </c>
      <c r="C251" s="38">
        <v>100</v>
      </c>
      <c r="D251" s="38"/>
      <c r="E251" s="68"/>
      <c r="F251" s="68"/>
      <c r="G251" s="68"/>
      <c r="H251" s="34"/>
      <c r="I251" s="34"/>
      <c r="J251" s="34"/>
      <c r="K251" s="34"/>
      <c r="L251" s="34"/>
      <c r="M251" s="34"/>
      <c r="N251" s="34"/>
      <c r="O251" s="34"/>
      <c r="P251" s="34"/>
    </row>
    <row r="252" spans="1:16" x14ac:dyDescent="0.25">
      <c r="A252" s="9" t="s">
        <v>34</v>
      </c>
      <c r="B252" s="38">
        <v>15</v>
      </c>
      <c r="C252" s="38">
        <v>15</v>
      </c>
      <c r="D252" s="3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</row>
    <row r="253" spans="1:16" ht="15" customHeight="1" x14ac:dyDescent="0.25">
      <c r="A253" s="162" t="s">
        <v>37</v>
      </c>
      <c r="B253" s="162"/>
      <c r="C253" s="162"/>
      <c r="D253" s="16">
        <v>20</v>
      </c>
      <c r="E253" s="17">
        <v>0.94</v>
      </c>
      <c r="F253" s="17">
        <v>0.2</v>
      </c>
      <c r="G253" s="17">
        <v>8.74</v>
      </c>
      <c r="H253" s="49">
        <v>40.520000000000003</v>
      </c>
      <c r="I253" s="17">
        <v>0</v>
      </c>
      <c r="J253" s="17">
        <v>1.6E-2</v>
      </c>
      <c r="K253" s="17">
        <v>0</v>
      </c>
      <c r="L253" s="17">
        <v>0</v>
      </c>
      <c r="M253" s="17">
        <v>3.6</v>
      </c>
      <c r="N253" s="17">
        <v>17.399999999999999</v>
      </c>
      <c r="O253" s="17">
        <v>3.8</v>
      </c>
      <c r="P253" s="17">
        <v>0.56000000000000005</v>
      </c>
    </row>
  </sheetData>
  <mergeCells count="136">
    <mergeCell ref="A245:C245"/>
    <mergeCell ref="A249:C249"/>
    <mergeCell ref="A23:C23"/>
    <mergeCell ref="A24:C24"/>
    <mergeCell ref="A25:C25"/>
    <mergeCell ref="A82:A83"/>
    <mergeCell ref="B82:B83"/>
    <mergeCell ref="C82:C83"/>
    <mergeCell ref="A237:C237"/>
    <mergeCell ref="A240:C240"/>
    <mergeCell ref="A132:C132"/>
    <mergeCell ref="A136:C136"/>
    <mergeCell ref="A137:P137"/>
    <mergeCell ref="M107:P107"/>
    <mergeCell ref="A109:D109"/>
    <mergeCell ref="A116:C116"/>
    <mergeCell ref="A106:P106"/>
    <mergeCell ref="A107:A108"/>
    <mergeCell ref="B27:B28"/>
    <mergeCell ref="C27:C28"/>
    <mergeCell ref="D27:H27"/>
    <mergeCell ref="I27:L27"/>
    <mergeCell ref="M27:P27"/>
    <mergeCell ref="A202:C202"/>
    <mergeCell ref="A208:C208"/>
    <mergeCell ref="A229:C229"/>
    <mergeCell ref="A230:C230"/>
    <mergeCell ref="A236:D236"/>
    <mergeCell ref="A234:A235"/>
    <mergeCell ref="B234:B235"/>
    <mergeCell ref="C234:C235"/>
    <mergeCell ref="D234:H234"/>
    <mergeCell ref="I182:L182"/>
    <mergeCell ref="M182:P182"/>
    <mergeCell ref="A188:C188"/>
    <mergeCell ref="A162:D162"/>
    <mergeCell ref="A185:C185"/>
    <mergeCell ref="A178:C178"/>
    <mergeCell ref="A231:C231"/>
    <mergeCell ref="A232:C232"/>
    <mergeCell ref="A253:C253"/>
    <mergeCell ref="A219:C219"/>
    <mergeCell ref="A203:P203"/>
    <mergeCell ref="A105:C105"/>
    <mergeCell ref="I234:L234"/>
    <mergeCell ref="M234:P234"/>
    <mergeCell ref="A225:C225"/>
    <mergeCell ref="A233:P233"/>
    <mergeCell ref="M204:P204"/>
    <mergeCell ref="A206:D206"/>
    <mergeCell ref="A204:A205"/>
    <mergeCell ref="B204:B205"/>
    <mergeCell ref="C204:C205"/>
    <mergeCell ref="D204:H204"/>
    <mergeCell ref="I204:L204"/>
    <mergeCell ref="A184:D184"/>
    <mergeCell ref="A199:C199"/>
    <mergeCell ref="A179:C179"/>
    <mergeCell ref="A180:C180"/>
    <mergeCell ref="A181:P181"/>
    <mergeCell ref="A182:A183"/>
    <mergeCell ref="B182:B183"/>
    <mergeCell ref="C182:C183"/>
    <mergeCell ref="D182:H182"/>
    <mergeCell ref="I160:L160"/>
    <mergeCell ref="M160:P160"/>
    <mergeCell ref="A164:C164"/>
    <mergeCell ref="A171:C171"/>
    <mergeCell ref="A174:C174"/>
    <mergeCell ref="A141:C141"/>
    <mergeCell ref="A140:D140"/>
    <mergeCell ref="A138:A139"/>
    <mergeCell ref="B138:B139"/>
    <mergeCell ref="C138:C139"/>
    <mergeCell ref="D138:H138"/>
    <mergeCell ref="A158:C158"/>
    <mergeCell ref="A143:C143"/>
    <mergeCell ref="A151:C151"/>
    <mergeCell ref="A155:C155"/>
    <mergeCell ref="A156:C156"/>
    <mergeCell ref="A157:C157"/>
    <mergeCell ref="I138:L138"/>
    <mergeCell ref="M138:P138"/>
    <mergeCell ref="A159:P159"/>
    <mergeCell ref="A160:A161"/>
    <mergeCell ref="B160:B161"/>
    <mergeCell ref="C160:C161"/>
    <mergeCell ref="D160:H160"/>
    <mergeCell ref="A128:C128"/>
    <mergeCell ref="A29:D29"/>
    <mergeCell ref="A112:C112"/>
    <mergeCell ref="A58:D58"/>
    <mergeCell ref="A55:P55"/>
    <mergeCell ref="A56:A57"/>
    <mergeCell ref="B56:B57"/>
    <mergeCell ref="C56:C57"/>
    <mergeCell ref="D56:H56"/>
    <mergeCell ref="I56:L56"/>
    <mergeCell ref="M56:P56"/>
    <mergeCell ref="A30:C30"/>
    <mergeCell ref="D82:H82"/>
    <mergeCell ref="I82:L82"/>
    <mergeCell ref="M82:P82"/>
    <mergeCell ref="A84:D84"/>
    <mergeCell ref="A85:C85"/>
    <mergeCell ref="A99:C99"/>
    <mergeCell ref="A102:C102"/>
    <mergeCell ref="A54:C54"/>
    <mergeCell ref="A43:C43"/>
    <mergeCell ref="A50:C50"/>
    <mergeCell ref="A59:C59"/>
    <mergeCell ref="A62:C62"/>
    <mergeCell ref="A11:C11"/>
    <mergeCell ref="A19:C19"/>
    <mergeCell ref="A110:C110"/>
    <mergeCell ref="A2:P3"/>
    <mergeCell ref="A8:D8"/>
    <mergeCell ref="A9:C9"/>
    <mergeCell ref="A5:P5"/>
    <mergeCell ref="A6:A7"/>
    <mergeCell ref="B6:B7"/>
    <mergeCell ref="C6:C7"/>
    <mergeCell ref="D6:H6"/>
    <mergeCell ref="I6:L6"/>
    <mergeCell ref="M6:P6"/>
    <mergeCell ref="B107:B108"/>
    <mergeCell ref="C107:C108"/>
    <mergeCell ref="D107:H107"/>
    <mergeCell ref="I107:L107"/>
    <mergeCell ref="A16:C16"/>
    <mergeCell ref="A72:C72"/>
    <mergeCell ref="A76:C76"/>
    <mergeCell ref="A80:C80"/>
    <mergeCell ref="A81:P81"/>
    <mergeCell ref="A26:P26"/>
    <mergeCell ref="A27:A28"/>
  </mergeCells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2020-09-06T06:10:28Z</dcterms:modified>
</cp:coreProperties>
</file>